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1環境政策課\2024年度\03公害対策\0301公害対策一般\02循環型社会推進\06(経年)環境家計簿\Ver2.0\HP用データ\R7\"/>
    </mc:Choice>
  </mc:AlternateContent>
  <xr:revisionPtr revIDLastSave="0" documentId="13_ncr:1_{83CC07A8-9FF7-49C4-AA68-EB6B1AE41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使い方" sheetId="11" r:id="rId1"/>
    <sheet name="前年" sheetId="10" r:id="rId2"/>
    <sheet name="今年" sheetId="3" r:id="rId3"/>
    <sheet name="画像判定" sheetId="12" state="hidden" r:id="rId4"/>
    <sheet name="比較グラフ" sheetId="9" r:id="rId5"/>
    <sheet name="排出係数" sheetId="13" r:id="rId6"/>
  </sheets>
  <definedNames>
    <definedName name="PIC">INDIRECT(画像判定!$A$2)</definedName>
    <definedName name="_xlnm.Print_Area" localSheetId="2">今年!$A$2:$U$31</definedName>
    <definedName name="_xlnm.Print_Area" localSheetId="0">使い方!$B$2:$AM$62</definedName>
    <definedName name="_xlnm.Print_Area" localSheetId="1">前年!$A$2:$U$31</definedName>
    <definedName name="_xlnm.Print_Area" localSheetId="5">排出係数!$B$2:$AY$32</definedName>
    <definedName name="_xlnm.Print_Area" localSheetId="4">比較グラフ!$B$3:$Y$43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C25" i="3" l="1"/>
  <c r="C22" i="3"/>
  <c r="C19" i="3"/>
  <c r="B16" i="3"/>
  <c r="E13" i="3"/>
  <c r="E12" i="3"/>
  <c r="B10" i="3"/>
  <c r="J10" i="3" s="1"/>
  <c r="V49" i="9" s="1"/>
  <c r="K58" i="9" s="1"/>
  <c r="C25" i="10"/>
  <c r="Q25" i="10" s="1"/>
  <c r="C22" i="10"/>
  <c r="C19" i="10"/>
  <c r="S19" i="10" s="1"/>
  <c r="B16" i="10"/>
  <c r="E13" i="10"/>
  <c r="E12" i="10"/>
  <c r="K22" i="3"/>
  <c r="R10" i="10"/>
  <c r="N49" i="9" s="1"/>
  <c r="D57" i="9"/>
  <c r="E57" i="9"/>
  <c r="AL57" i="9"/>
  <c r="AK57" i="9"/>
  <c r="AI57" i="9"/>
  <c r="AH57" i="9"/>
  <c r="AF57" i="9"/>
  <c r="AE57" i="9"/>
  <c r="AC57" i="9"/>
  <c r="AB57" i="9"/>
  <c r="Z57" i="9"/>
  <c r="Y57" i="9"/>
  <c r="W57" i="9"/>
  <c r="V57" i="9"/>
  <c r="T57" i="9"/>
  <c r="S57" i="9"/>
  <c r="Q57" i="9"/>
  <c r="P57" i="9"/>
  <c r="N57" i="9"/>
  <c r="M57" i="9"/>
  <c r="K57" i="9"/>
  <c r="J57" i="9"/>
  <c r="H57" i="9"/>
  <c r="G57" i="9"/>
  <c r="C47" i="9"/>
  <c r="V65" i="9" s="1"/>
  <c r="I26" i="10"/>
  <c r="J26" i="10"/>
  <c r="K26" i="10"/>
  <c r="L26" i="10"/>
  <c r="M26" i="10"/>
  <c r="N26" i="10"/>
  <c r="O26" i="10"/>
  <c r="P26" i="10"/>
  <c r="Q26" i="10"/>
  <c r="R26" i="10"/>
  <c r="S26" i="10"/>
  <c r="H26" i="10"/>
  <c r="S10" i="10"/>
  <c r="O49" i="9" s="1"/>
  <c r="AK58" i="9" s="1"/>
  <c r="Q10" i="10"/>
  <c r="M49" i="9" s="1"/>
  <c r="P10" i="10"/>
  <c r="L49" i="9" s="1"/>
  <c r="O10" i="10"/>
  <c r="K49" i="9" s="1"/>
  <c r="N10" i="10"/>
  <c r="J49" i="9" s="1"/>
  <c r="M10" i="10"/>
  <c r="I49" i="9" s="1"/>
  <c r="K10" i="10"/>
  <c r="G49" i="9" s="1"/>
  <c r="J10" i="10"/>
  <c r="F49" i="9" s="1"/>
  <c r="I10" i="10"/>
  <c r="E49" i="9" s="1"/>
  <c r="H10" i="10"/>
  <c r="D49" i="9" s="1"/>
  <c r="D58" i="9" s="1"/>
  <c r="I26" i="3"/>
  <c r="J26" i="3"/>
  <c r="K26" i="3"/>
  <c r="L26" i="3"/>
  <c r="M26" i="3"/>
  <c r="N26" i="3"/>
  <c r="O26" i="3"/>
  <c r="P26" i="3"/>
  <c r="Q26" i="3"/>
  <c r="R26" i="3"/>
  <c r="S26" i="3"/>
  <c r="H26" i="3"/>
  <c r="I10" i="3"/>
  <c r="U49" i="9" s="1"/>
  <c r="H58" i="9" s="1"/>
  <c r="K10" i="3"/>
  <c r="W49" i="9" s="1"/>
  <c r="N58" i="9" s="1"/>
  <c r="L10" i="3"/>
  <c r="X49" i="9" s="1"/>
  <c r="Q58" i="9" s="1"/>
  <c r="M10" i="3"/>
  <c r="Y49" i="9" s="1"/>
  <c r="T58" i="9" s="1"/>
  <c r="O10" i="3"/>
  <c r="P10" i="3"/>
  <c r="AB49" i="9" s="1"/>
  <c r="AC58" i="9" s="1"/>
  <c r="Q10" i="3"/>
  <c r="AC49" i="9" s="1"/>
  <c r="AF58" i="9" s="1"/>
  <c r="R10" i="3"/>
  <c r="AD49" i="9" s="1"/>
  <c r="AI58" i="9" s="1"/>
  <c r="S10" i="3"/>
  <c r="AE49" i="9" s="1"/>
  <c r="H10" i="3"/>
  <c r="T49" i="9" s="1"/>
  <c r="E58" i="9" s="1"/>
  <c r="G64" i="9"/>
  <c r="Y64" i="9"/>
  <c r="S47" i="9"/>
  <c r="W65" i="9" s="1"/>
  <c r="P25" i="10"/>
  <c r="H25" i="10"/>
  <c r="T24" i="10"/>
  <c r="T23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T21" i="10"/>
  <c r="T20" i="10"/>
  <c r="R19" i="10"/>
  <c r="M19" i="10"/>
  <c r="K19" i="10"/>
  <c r="H19" i="10"/>
  <c r="T18" i="10"/>
  <c r="T17" i="10"/>
  <c r="S16" i="10"/>
  <c r="O51" i="9" s="1"/>
  <c r="R16" i="10"/>
  <c r="N51" i="9" s="1"/>
  <c r="Q16" i="10"/>
  <c r="M51" i="9" s="1"/>
  <c r="P16" i="10"/>
  <c r="L51" i="9" s="1"/>
  <c r="O16" i="10"/>
  <c r="K51" i="9" s="1"/>
  <c r="N16" i="10"/>
  <c r="J51" i="9" s="1"/>
  <c r="M16" i="10"/>
  <c r="I51" i="9" s="1"/>
  <c r="L16" i="10"/>
  <c r="H51" i="9" s="1"/>
  <c r="K16" i="10"/>
  <c r="G51" i="9" s="1"/>
  <c r="J16" i="10"/>
  <c r="F51" i="9" s="1"/>
  <c r="J60" i="9" s="1"/>
  <c r="I16" i="10"/>
  <c r="E51" i="9" s="1"/>
  <c r="H16" i="10"/>
  <c r="D51" i="9" s="1"/>
  <c r="D60" i="9" s="1"/>
  <c r="T15" i="10"/>
  <c r="T14" i="10"/>
  <c r="S13" i="10"/>
  <c r="O50" i="9" s="1"/>
  <c r="R13" i="10"/>
  <c r="N50" i="9" s="1"/>
  <c r="Q13" i="10"/>
  <c r="M50" i="9" s="1"/>
  <c r="AE59" i="9" s="1"/>
  <c r="P13" i="10"/>
  <c r="L50" i="9" s="1"/>
  <c r="O13" i="10"/>
  <c r="K50" i="9" s="1"/>
  <c r="N13" i="10"/>
  <c r="J50" i="9" s="1"/>
  <c r="M13" i="10"/>
  <c r="I50" i="9" s="1"/>
  <c r="S59" i="9" s="1"/>
  <c r="L13" i="10"/>
  <c r="H50" i="9" s="1"/>
  <c r="K13" i="10"/>
  <c r="G50" i="9" s="1"/>
  <c r="J13" i="10"/>
  <c r="F50" i="9" s="1"/>
  <c r="I13" i="10"/>
  <c r="E50" i="9" s="1"/>
  <c r="H13" i="10"/>
  <c r="D50" i="9" s="1"/>
  <c r="T12" i="10"/>
  <c r="T11" i="10"/>
  <c r="T9" i="10"/>
  <c r="T8" i="10"/>
  <c r="T18" i="3"/>
  <c r="T9" i="3"/>
  <c r="T8" i="3"/>
  <c r="I25" i="3"/>
  <c r="J25" i="3"/>
  <c r="K25" i="3"/>
  <c r="L25" i="3"/>
  <c r="M25" i="3"/>
  <c r="N25" i="3"/>
  <c r="O25" i="3"/>
  <c r="P25" i="3"/>
  <c r="Q25" i="3"/>
  <c r="R25" i="3"/>
  <c r="S25" i="3"/>
  <c r="H25" i="3"/>
  <c r="J22" i="3"/>
  <c r="N22" i="3"/>
  <c r="R22" i="3"/>
  <c r="H19" i="3"/>
  <c r="I19" i="3"/>
  <c r="J19" i="3"/>
  <c r="V52" i="9" s="1"/>
  <c r="K19" i="3"/>
  <c r="L19" i="3"/>
  <c r="M19" i="3"/>
  <c r="N19" i="3"/>
  <c r="O19" i="3"/>
  <c r="P19" i="3"/>
  <c r="Q19" i="3"/>
  <c r="R19" i="3"/>
  <c r="S19" i="3"/>
  <c r="I16" i="3"/>
  <c r="U51" i="9" s="1"/>
  <c r="H60" i="9" s="1"/>
  <c r="J16" i="3"/>
  <c r="V51" i="9" s="1"/>
  <c r="K16" i="3"/>
  <c r="W51" i="9" s="1"/>
  <c r="N60" i="9" s="1"/>
  <c r="L16" i="3"/>
  <c r="X51" i="9" s="1"/>
  <c r="Q60" i="9" s="1"/>
  <c r="M16" i="3"/>
  <c r="Y51" i="9" s="1"/>
  <c r="T60" i="9" s="1"/>
  <c r="N16" i="3"/>
  <c r="Z51" i="9" s="1"/>
  <c r="W60" i="9" s="1"/>
  <c r="O16" i="3"/>
  <c r="AA51" i="9" s="1"/>
  <c r="Z60" i="9" s="1"/>
  <c r="P16" i="3"/>
  <c r="AB51" i="9" s="1"/>
  <c r="AC60" i="9" s="1"/>
  <c r="Q16" i="3"/>
  <c r="AC51" i="9" s="1"/>
  <c r="AF60" i="9" s="1"/>
  <c r="R16" i="3"/>
  <c r="AD51" i="9" s="1"/>
  <c r="AI60" i="9" s="1"/>
  <c r="S16" i="3"/>
  <c r="AE51" i="9" s="1"/>
  <c r="AL60" i="9" s="1"/>
  <c r="H16" i="3"/>
  <c r="T51" i="9" s="1"/>
  <c r="E60" i="9" s="1"/>
  <c r="K13" i="3"/>
  <c r="W50" i="9" s="1"/>
  <c r="N59" i="9" s="1"/>
  <c r="H13" i="3"/>
  <c r="T50" i="9" s="1"/>
  <c r="E59" i="9" s="1"/>
  <c r="I13" i="3"/>
  <c r="U50" i="9" s="1"/>
  <c r="H59" i="9" s="1"/>
  <c r="J13" i="3"/>
  <c r="V50" i="9" s="1"/>
  <c r="K59" i="9" s="1"/>
  <c r="L13" i="3"/>
  <c r="X50" i="9" s="1"/>
  <c r="Q59" i="9" s="1"/>
  <c r="M13" i="3"/>
  <c r="Y50" i="9" s="1"/>
  <c r="T59" i="9" s="1"/>
  <c r="N13" i="3"/>
  <c r="Z50" i="9" s="1"/>
  <c r="W59" i="9" s="1"/>
  <c r="O13" i="3"/>
  <c r="AA50" i="9" s="1"/>
  <c r="Z59" i="9" s="1"/>
  <c r="P13" i="3"/>
  <c r="AB50" i="9" s="1"/>
  <c r="AC59" i="9" s="1"/>
  <c r="Q13" i="3"/>
  <c r="AC50" i="9" s="1"/>
  <c r="R13" i="3"/>
  <c r="AD50" i="9" s="1"/>
  <c r="AI59" i="9" s="1"/>
  <c r="S13" i="3"/>
  <c r="AE50" i="9" s="1"/>
  <c r="AL59" i="9" s="1"/>
  <c r="T24" i="3"/>
  <c r="T23" i="3"/>
  <c r="T21" i="3"/>
  <c r="T20" i="3"/>
  <c r="T17" i="3"/>
  <c r="T15" i="3"/>
  <c r="T14" i="3"/>
  <c r="T12" i="3"/>
  <c r="T11" i="3"/>
  <c r="N25" i="10"/>
  <c r="N10" i="3"/>
  <c r="Z49" i="9" s="1"/>
  <c r="W58" i="9" s="1"/>
  <c r="L10" i="10"/>
  <c r="H49" i="9" s="1"/>
  <c r="Q22" i="3"/>
  <c r="M22" i="3"/>
  <c r="I22" i="3"/>
  <c r="H22" i="3"/>
  <c r="P22" i="3"/>
  <c r="L22" i="3"/>
  <c r="S22" i="3"/>
  <c r="O22" i="3"/>
  <c r="AC52" i="9" l="1"/>
  <c r="AF61" i="9" s="1"/>
  <c r="U52" i="9"/>
  <c r="H61" i="9" s="1"/>
  <c r="Y52" i="9"/>
  <c r="T61" i="9" s="1"/>
  <c r="AE52" i="9"/>
  <c r="AL61" i="9" s="1"/>
  <c r="X52" i="9"/>
  <c r="Q61" i="9" s="1"/>
  <c r="N27" i="3"/>
  <c r="Z53" i="9" s="1"/>
  <c r="W62" i="9" s="1"/>
  <c r="AA52" i="9"/>
  <c r="Z61" i="9" s="1"/>
  <c r="T19" i="3"/>
  <c r="T22" i="3"/>
  <c r="Z52" i="9"/>
  <c r="W61" i="9" s="1"/>
  <c r="D52" i="9"/>
  <c r="D61" i="9" s="1"/>
  <c r="T22" i="10"/>
  <c r="D68" i="9"/>
  <c r="D59" i="9"/>
  <c r="D67" i="9"/>
  <c r="M67" i="9"/>
  <c r="J25" i="10"/>
  <c r="I19" i="10"/>
  <c r="S25" i="10"/>
  <c r="S27" i="10" s="1"/>
  <c r="O53" i="9" s="1"/>
  <c r="AK62" i="9" s="1"/>
  <c r="W52" i="9"/>
  <c r="N61" i="9" s="1"/>
  <c r="J19" i="10"/>
  <c r="F52" i="9" s="1"/>
  <c r="J61" i="9" s="1"/>
  <c r="L19" i="10"/>
  <c r="H52" i="9" s="1"/>
  <c r="P61" i="9" s="1"/>
  <c r="I25" i="10"/>
  <c r="N19" i="10"/>
  <c r="J52" i="9" s="1"/>
  <c r="V61" i="9" s="1"/>
  <c r="K25" i="10"/>
  <c r="G52" i="9" s="1"/>
  <c r="N66" i="9"/>
  <c r="O19" i="10"/>
  <c r="L25" i="10"/>
  <c r="R25" i="10"/>
  <c r="N52" i="9" s="1"/>
  <c r="AH61" i="9" s="1"/>
  <c r="AB52" i="9"/>
  <c r="AC61" i="9" s="1"/>
  <c r="P19" i="10"/>
  <c r="L52" i="9" s="1"/>
  <c r="AB61" i="9" s="1"/>
  <c r="M25" i="10"/>
  <c r="I27" i="3"/>
  <c r="U53" i="9" s="1"/>
  <c r="H62" i="9" s="1"/>
  <c r="K27" i="3"/>
  <c r="W53" i="9" s="1"/>
  <c r="N62" i="9" s="1"/>
  <c r="Q19" i="10"/>
  <c r="M52" i="9" s="1"/>
  <c r="AE61" i="9" s="1"/>
  <c r="O25" i="10"/>
  <c r="T16" i="3"/>
  <c r="AF51" i="9" s="1"/>
  <c r="W68" i="9" s="1"/>
  <c r="L27" i="3"/>
  <c r="X53" i="9" s="1"/>
  <c r="Q62" i="9" s="1"/>
  <c r="AD52" i="9"/>
  <c r="AI61" i="9" s="1"/>
  <c r="K61" i="9"/>
  <c r="T52" i="9"/>
  <c r="E61" i="9" s="1"/>
  <c r="K60" i="9"/>
  <c r="F68" i="9"/>
  <c r="I67" i="9"/>
  <c r="AF59" i="9"/>
  <c r="AL58" i="9"/>
  <c r="O66" i="9"/>
  <c r="G66" i="9"/>
  <c r="G67" i="9"/>
  <c r="M59" i="9"/>
  <c r="Y59" i="9"/>
  <c r="K67" i="9"/>
  <c r="N67" i="9"/>
  <c r="AH59" i="9"/>
  <c r="L67" i="9"/>
  <c r="AB59" i="9"/>
  <c r="J67" i="9"/>
  <c r="V59" i="9"/>
  <c r="P59" i="9"/>
  <c r="H67" i="9"/>
  <c r="G59" i="9"/>
  <c r="E67" i="9"/>
  <c r="J59" i="9"/>
  <c r="F67" i="9"/>
  <c r="AK59" i="9"/>
  <c r="O67" i="9"/>
  <c r="T13" i="10"/>
  <c r="P50" i="9" s="1"/>
  <c r="V67" i="9" s="1"/>
  <c r="T26" i="10"/>
  <c r="T25" i="3"/>
  <c r="AF52" i="9" s="1"/>
  <c r="W69" i="9" s="1"/>
  <c r="T26" i="3"/>
  <c r="P60" i="9"/>
  <c r="H68" i="9"/>
  <c r="J68" i="9"/>
  <c r="V60" i="9"/>
  <c r="AK60" i="9"/>
  <c r="O68" i="9"/>
  <c r="AB60" i="9"/>
  <c r="L68" i="9"/>
  <c r="S27" i="3"/>
  <c r="AE53" i="9" s="1"/>
  <c r="AL62" i="9" s="1"/>
  <c r="AB58" i="9"/>
  <c r="L66" i="9"/>
  <c r="E66" i="9"/>
  <c r="G58" i="9"/>
  <c r="R27" i="3"/>
  <c r="AD53" i="9" s="1"/>
  <c r="AI62" i="9" s="1"/>
  <c r="M27" i="3"/>
  <c r="Y53" i="9" s="1"/>
  <c r="T62" i="9" s="1"/>
  <c r="T13" i="3"/>
  <c r="AF50" i="9" s="1"/>
  <c r="W67" i="9" s="1"/>
  <c r="K68" i="9"/>
  <c r="Y60" i="9"/>
  <c r="AH60" i="9"/>
  <c r="N68" i="9"/>
  <c r="S60" i="9"/>
  <c r="I68" i="9"/>
  <c r="G68" i="9"/>
  <c r="M60" i="9"/>
  <c r="E68" i="9"/>
  <c r="G60" i="9"/>
  <c r="AE60" i="9"/>
  <c r="M68" i="9"/>
  <c r="Q27" i="3"/>
  <c r="AC53" i="9" s="1"/>
  <c r="AF62" i="9" s="1"/>
  <c r="J27" i="3"/>
  <c r="V53" i="9" s="1"/>
  <c r="K62" i="9" s="1"/>
  <c r="T16" i="10"/>
  <c r="P51" i="9" s="1"/>
  <c r="V68" i="9" s="1"/>
  <c r="O27" i="3"/>
  <c r="AA53" i="9" s="1"/>
  <c r="Z62" i="9" s="1"/>
  <c r="H27" i="10"/>
  <c r="D53" i="9" s="1"/>
  <c r="D62" i="9" s="1"/>
  <c r="H66" i="9"/>
  <c r="P58" i="9"/>
  <c r="V58" i="9"/>
  <c r="J66" i="9"/>
  <c r="D66" i="9"/>
  <c r="P27" i="3"/>
  <c r="AB53" i="9" s="1"/>
  <c r="AC62" i="9" s="1"/>
  <c r="AA49" i="9"/>
  <c r="Z58" i="9" s="1"/>
  <c r="T10" i="3"/>
  <c r="AF49" i="9" s="1"/>
  <c r="W66" i="9" s="1"/>
  <c r="H27" i="3"/>
  <c r="T53" i="9" s="1"/>
  <c r="E62" i="9" s="1"/>
  <c r="AE58" i="9"/>
  <c r="M66" i="9"/>
  <c r="Y58" i="9"/>
  <c r="S58" i="9"/>
  <c r="I66" i="9"/>
  <c r="F66" i="9"/>
  <c r="J58" i="9"/>
  <c r="T10" i="10"/>
  <c r="P49" i="9" s="1"/>
  <c r="AH58" i="9"/>
  <c r="M58" i="9"/>
  <c r="E52" i="9" l="1"/>
  <c r="G61" i="9" s="1"/>
  <c r="K27" i="10"/>
  <c r="G53" i="9" s="1"/>
  <c r="G70" i="9" s="1"/>
  <c r="K52" i="9"/>
  <c r="Y61" i="9" s="1"/>
  <c r="N27" i="10"/>
  <c r="J53" i="9" s="1"/>
  <c r="V62" i="9" s="1"/>
  <c r="I27" i="10"/>
  <c r="E53" i="9" s="1"/>
  <c r="E70" i="9" s="1"/>
  <c r="R27" i="10"/>
  <c r="N53" i="9" s="1"/>
  <c r="AH62" i="9" s="1"/>
  <c r="T25" i="10"/>
  <c r="Q27" i="10"/>
  <c r="M53" i="9" s="1"/>
  <c r="AE62" i="9" s="1"/>
  <c r="M69" i="9"/>
  <c r="J69" i="9"/>
  <c r="K69" i="9"/>
  <c r="P27" i="10"/>
  <c r="L53" i="9" s="1"/>
  <c r="AB62" i="9" s="1"/>
  <c r="O27" i="10"/>
  <c r="K53" i="9" s="1"/>
  <c r="Y62" i="9" s="1"/>
  <c r="P68" i="9"/>
  <c r="Q68" i="9" s="1"/>
  <c r="U33" i="9" s="1"/>
  <c r="M61" i="9"/>
  <c r="G69" i="9"/>
  <c r="M27" i="10"/>
  <c r="I53" i="9" s="1"/>
  <c r="S62" i="9" s="1"/>
  <c r="I52" i="9"/>
  <c r="L27" i="10"/>
  <c r="H53" i="9" s="1"/>
  <c r="P62" i="9" s="1"/>
  <c r="L69" i="9"/>
  <c r="O52" i="9"/>
  <c r="AK61" i="9" s="1"/>
  <c r="H69" i="9"/>
  <c r="T19" i="10"/>
  <c r="F69" i="9"/>
  <c r="J27" i="10"/>
  <c r="F53" i="9" s="1"/>
  <c r="J62" i="9" s="1"/>
  <c r="N69" i="9"/>
  <c r="D69" i="9"/>
  <c r="P67" i="9"/>
  <c r="Q67" i="9" s="1"/>
  <c r="U31" i="9" s="1"/>
  <c r="O70" i="9"/>
  <c r="K66" i="9"/>
  <c r="D70" i="9"/>
  <c r="T27" i="3"/>
  <c r="AF53" i="9" s="1"/>
  <c r="W70" i="9" s="1"/>
  <c r="P66" i="9"/>
  <c r="Q66" i="9" s="1"/>
  <c r="U29" i="9" s="1"/>
  <c r="V66" i="9"/>
  <c r="M62" i="9" l="1"/>
  <c r="E69" i="9"/>
  <c r="J70" i="9"/>
  <c r="P52" i="9"/>
  <c r="V69" i="9" s="1"/>
  <c r="G62" i="9"/>
  <c r="N70" i="9"/>
  <c r="O69" i="9"/>
  <c r="M70" i="9"/>
  <c r="K70" i="9"/>
  <c r="L70" i="9"/>
  <c r="I70" i="9"/>
  <c r="P69" i="9"/>
  <c r="Q69" i="9" s="1"/>
  <c r="U35" i="9" s="1"/>
  <c r="F70" i="9"/>
  <c r="S61" i="9"/>
  <c r="I69" i="9"/>
  <c r="T27" i="10"/>
  <c r="P53" i="9" s="1"/>
  <c r="V70" i="9" s="1"/>
  <c r="W71" i="9" s="1"/>
  <c r="H70" i="9"/>
  <c r="P70" i="9" l="1"/>
  <c r="A2" i="12"/>
  <c r="Q70" i="9"/>
  <c r="U37" i="9" s="1"/>
</calcChain>
</file>

<file path=xl/sharedStrings.xml><?xml version="1.0" encoding="utf-8"?>
<sst xmlns="http://schemas.openxmlformats.org/spreadsheetml/2006/main" count="243" uniqueCount="95">
  <si>
    <t>kWh</t>
    <phoneticPr fontId="2"/>
  </si>
  <si>
    <t>円</t>
    <rPh sb="0" eb="1">
      <t>エン</t>
    </rPh>
    <phoneticPr fontId="2"/>
  </si>
  <si>
    <t>ガソリン</t>
    <phoneticPr fontId="2"/>
  </si>
  <si>
    <t>L</t>
    <phoneticPr fontId="2"/>
  </si>
  <si>
    <t>円</t>
    <rPh sb="0" eb="1">
      <t>エン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</si>
  <si>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</si>
  <si>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</si>
  <si>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</si>
  <si>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</si>
  <si>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</si>
  <si>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</si>
  <si>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</si>
  <si>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</si>
  <si>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</si>
  <si>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よつかいどうの環境家計ぼ</t>
    <rPh sb="7" eb="9">
      <t>カンキョウ</t>
    </rPh>
    <rPh sb="9" eb="11">
      <t>カケイ</t>
    </rPh>
    <phoneticPr fontId="1"/>
  </si>
  <si>
    <r>
      <t>kg-CO</t>
    </r>
    <r>
      <rPr>
        <vertAlign val="subscript"/>
        <sz val="11"/>
        <color indexed="8"/>
        <rFont val="ＭＳ Ｐ明朝"/>
        <family val="1"/>
        <charset val="128"/>
      </rPr>
      <t>2</t>
    </r>
    <phoneticPr fontId="2"/>
  </si>
  <si>
    <t>㎥</t>
    <phoneticPr fontId="2"/>
  </si>
  <si>
    <t>㎥</t>
    <phoneticPr fontId="2"/>
  </si>
  <si>
    <t>燃　料</t>
    <rPh sb="0" eb="1">
      <t>ネン</t>
    </rPh>
    <rPh sb="2" eb="3">
      <t>リョウ</t>
    </rPh>
    <phoneticPr fontId="1"/>
  </si>
  <si>
    <t>（↓どちらか選択）</t>
    <rPh sb="6" eb="8">
      <t>センタク</t>
    </rPh>
    <phoneticPr fontId="1"/>
  </si>
  <si>
    <t>合　　計</t>
    <rPh sb="0" eb="1">
      <t>ア</t>
    </rPh>
    <rPh sb="3" eb="4">
      <t>ケイ</t>
    </rPh>
    <phoneticPr fontId="1"/>
  </si>
  <si>
    <t>ﾌﾟﾛﾊﾟﾝ</t>
    <phoneticPr fontId="1"/>
  </si>
  <si>
    <t>都　市</t>
    <rPh sb="0" eb="1">
      <t>ミヤコ</t>
    </rPh>
    <rPh sb="2" eb="3">
      <t>シ</t>
    </rPh>
    <phoneticPr fontId="1"/>
  </si>
  <si>
    <t>軽　油</t>
    <rPh sb="0" eb="1">
      <t>ケイ</t>
    </rPh>
    <rPh sb="2" eb="3">
      <t>アブラ</t>
    </rPh>
    <phoneticPr fontId="2"/>
  </si>
  <si>
    <t>灯　油</t>
    <rPh sb="0" eb="1">
      <t>ヒ</t>
    </rPh>
    <rPh sb="2" eb="3">
      <t>アブラ</t>
    </rPh>
    <phoneticPr fontId="2"/>
  </si>
  <si>
    <t>電　　気</t>
    <phoneticPr fontId="1"/>
  </si>
  <si>
    <t>ガス</t>
    <phoneticPr fontId="1"/>
  </si>
  <si>
    <t>項　　目</t>
    <rPh sb="0" eb="1">
      <t>コウ</t>
    </rPh>
    <rPh sb="3" eb="4">
      <t>メ</t>
    </rPh>
    <phoneticPr fontId="1"/>
  </si>
  <si>
    <t>支　払　額</t>
    <rPh sb="0" eb="1">
      <t>シ</t>
    </rPh>
    <rPh sb="2" eb="3">
      <t>バライ</t>
    </rPh>
    <rPh sb="4" eb="5">
      <t>ガク</t>
    </rPh>
    <phoneticPr fontId="2"/>
  </si>
  <si>
    <t>使　用　量</t>
    <rPh sb="0" eb="1">
      <t>シ</t>
    </rPh>
    <rPh sb="2" eb="3">
      <t>ヨウ</t>
    </rPh>
    <rPh sb="4" eb="5">
      <t>リョウ</t>
    </rPh>
    <phoneticPr fontId="2"/>
  </si>
  <si>
    <t>支　払　額</t>
    <rPh sb="0" eb="1">
      <t>シ</t>
    </rPh>
    <rPh sb="2" eb="3">
      <t>バライ</t>
    </rPh>
    <rPh sb="4" eb="5">
      <t>ガク</t>
    </rPh>
    <phoneticPr fontId="2"/>
  </si>
  <si>
    <t>購　入　量</t>
    <rPh sb="0" eb="1">
      <t>コウ</t>
    </rPh>
    <rPh sb="2" eb="3">
      <t>イ</t>
    </rPh>
    <rPh sb="4" eb="5">
      <t>リョウ</t>
    </rPh>
    <phoneticPr fontId="2"/>
  </si>
  <si>
    <t>光熱水費</t>
    <rPh sb="0" eb="1">
      <t>ヒカリ</t>
    </rPh>
    <rPh sb="1" eb="2">
      <t>ネツ</t>
    </rPh>
    <rPh sb="2" eb="3">
      <t>スイ</t>
    </rPh>
    <rPh sb="3" eb="4">
      <t>ヒ</t>
    </rPh>
    <phoneticPr fontId="1"/>
  </si>
  <si>
    <r>
      <rPr>
        <sz val="11"/>
        <color indexed="8"/>
        <rFont val="ＭＳ Ｐ明朝"/>
        <family val="1"/>
        <charset val="128"/>
      </rPr>
      <t>区　　分</t>
    </r>
    <r>
      <rPr>
        <sz val="9"/>
        <color indexed="8"/>
        <rFont val="ＭＳ Ｐ明朝"/>
        <family val="1"/>
        <charset val="128"/>
      </rPr>
      <t xml:space="preserve">
(カッコ内は排出係数)</t>
    </r>
    <rPh sb="0" eb="1">
      <t>ク</t>
    </rPh>
    <rPh sb="3" eb="4">
      <t>ブン</t>
    </rPh>
    <rPh sb="9" eb="10">
      <t>ナイ</t>
    </rPh>
    <rPh sb="11" eb="13">
      <t>ハイシュツ</t>
    </rPh>
    <rPh sb="13" eb="15">
      <t>ケイスウ</t>
    </rPh>
    <phoneticPr fontId="2"/>
  </si>
  <si>
    <t>　</t>
    <phoneticPr fontId="1"/>
  </si>
  <si>
    <r>
      <t>kg-CO</t>
    </r>
    <r>
      <rPr>
        <vertAlign val="subscript"/>
        <sz val="11"/>
        <color indexed="8"/>
        <rFont val="ＭＳ Ｐ明朝"/>
        <family val="1"/>
        <charset val="128"/>
      </rPr>
      <t>2</t>
    </r>
    <phoneticPr fontId="2"/>
  </si>
  <si>
    <r>
      <t>CO</t>
    </r>
    <r>
      <rPr>
        <vertAlign val="subscript"/>
        <sz val="11"/>
        <color indexed="8"/>
        <rFont val="ＭＳ Ｐ明朝"/>
        <family val="1"/>
        <charset val="128"/>
      </rPr>
      <t>2</t>
    </r>
    <r>
      <rPr>
        <sz val="11"/>
        <color indexed="8"/>
        <rFont val="ＭＳ Ｐ明朝"/>
        <family val="1"/>
        <charset val="128"/>
      </rPr>
      <t>排出量</t>
    </r>
    <rPh sb="3" eb="5">
      <t>ハイシュツ</t>
    </rPh>
    <rPh sb="5" eb="6">
      <t>リョウ</t>
    </rPh>
    <phoneticPr fontId="2"/>
  </si>
  <si>
    <t>グラフ作成用データ</t>
    <rPh sb="3" eb="6">
      <t>サクセイヨウ</t>
    </rPh>
    <phoneticPr fontId="8"/>
  </si>
  <si>
    <t>電気</t>
    <rPh sb="0" eb="2">
      <t>デンキ</t>
    </rPh>
    <phoneticPr fontId="8"/>
  </si>
  <si>
    <t>ガス</t>
    <phoneticPr fontId="8"/>
  </si>
  <si>
    <t>水道</t>
    <rPh sb="0" eb="2">
      <t>スイドウ</t>
    </rPh>
    <phoneticPr fontId="8"/>
  </si>
  <si>
    <t>燃料</t>
    <rPh sb="0" eb="2">
      <t>ネンリョウ</t>
    </rPh>
    <phoneticPr fontId="8"/>
  </si>
  <si>
    <t>4月</t>
    <rPh sb="1" eb="2">
      <t>ガツ</t>
    </rPh>
    <phoneticPr fontId="8"/>
  </si>
  <si>
    <t>5月</t>
    <rPh sb="1" eb="2">
      <t>ガツ</t>
    </rPh>
    <phoneticPr fontId="8"/>
  </si>
  <si>
    <t>6月</t>
    <rPh sb="1" eb="2">
      <t>ガツ</t>
    </rPh>
    <phoneticPr fontId="8"/>
  </si>
  <si>
    <t>合計</t>
    <rPh sb="0" eb="2">
      <t>ゴウケイ</t>
    </rPh>
    <phoneticPr fontId="8"/>
  </si>
  <si>
    <t>対前年比</t>
    <rPh sb="0" eb="1">
      <t>タイ</t>
    </rPh>
    <rPh sb="1" eb="4">
      <t>ゼンネンヒ</t>
    </rPh>
    <phoneticPr fontId="8"/>
  </si>
  <si>
    <t>年間計</t>
    <rPh sb="0" eb="2">
      <t>ネンカン</t>
    </rPh>
    <rPh sb="2" eb="3">
      <t>ケイ</t>
    </rPh>
    <phoneticPr fontId="8"/>
  </si>
  <si>
    <r>
      <t>kg-CO</t>
    </r>
    <r>
      <rPr>
        <vertAlign val="subscript"/>
        <sz val="11"/>
        <color indexed="8"/>
        <rFont val="ＭＳ Ｐ明朝"/>
        <family val="1"/>
        <charset val="128"/>
      </rPr>
      <t>2</t>
    </r>
    <phoneticPr fontId="2"/>
  </si>
  <si>
    <r>
      <t>（kg-CO</t>
    </r>
    <r>
      <rPr>
        <vertAlign val="subscript"/>
        <sz val="8"/>
        <color indexed="8"/>
        <rFont val="ＭＳ Ｐゴシック"/>
        <family val="3"/>
        <charset val="128"/>
      </rPr>
      <t>2</t>
    </r>
    <r>
      <rPr>
        <sz val="8"/>
        <color indexed="8"/>
        <rFont val="ＭＳ Ｐゴシック"/>
        <family val="3"/>
        <charset val="128"/>
      </rPr>
      <t>）</t>
    </r>
    <phoneticPr fontId="2"/>
  </si>
  <si>
    <t>増減</t>
    <rPh sb="0" eb="2">
      <t>ゾウゲン</t>
    </rPh>
    <phoneticPr fontId="8"/>
  </si>
  <si>
    <t>調整値</t>
    <rPh sb="0" eb="3">
      <t>チョウセイチ</t>
    </rPh>
    <phoneticPr fontId="8"/>
  </si>
  <si>
    <t>年間の排出量総量の比較</t>
    <rPh sb="0" eb="2">
      <t>ネンカン</t>
    </rPh>
    <rPh sb="3" eb="5">
      <t>ハイシュツ</t>
    </rPh>
    <rPh sb="6" eb="8">
      <t>ソウリョウ</t>
    </rPh>
    <rPh sb="9" eb="11">
      <t>ヒカク</t>
    </rPh>
    <phoneticPr fontId="8"/>
  </si>
  <si>
    <r>
      <t>CO</t>
    </r>
    <r>
      <rPr>
        <b/>
        <vertAlign val="subscript"/>
        <sz val="18"/>
        <color indexed="8"/>
        <rFont val="ＭＳ Ｐゴシック"/>
        <family val="3"/>
        <charset val="128"/>
      </rPr>
      <t>2</t>
    </r>
    <r>
      <rPr>
        <b/>
        <sz val="18"/>
        <color indexed="8"/>
        <rFont val="ＭＳ Ｐゴシック"/>
        <family val="3"/>
        <charset val="128"/>
      </rPr>
      <t>排出量の比較グラフ</t>
    </r>
    <rPh sb="3" eb="5">
      <t>ハイシュツ</t>
    </rPh>
    <rPh sb="5" eb="6">
      <t>リョウ</t>
    </rPh>
    <rPh sb="7" eb="9">
      <t>ヒカク</t>
    </rPh>
    <phoneticPr fontId="8"/>
  </si>
  <si>
    <t>合計
（年間）</t>
    <rPh sb="0" eb="2">
      <t>ゴウケイ</t>
    </rPh>
    <rPh sb="4" eb="6">
      <t>ネンカン</t>
    </rPh>
    <phoneticPr fontId="2"/>
  </si>
  <si>
    <t>電　　気</t>
    <phoneticPr fontId="1"/>
  </si>
  <si>
    <t>水　　道</t>
    <rPh sb="0" eb="1">
      <t>ミズ</t>
    </rPh>
    <rPh sb="3" eb="4">
      <t>ミチ</t>
    </rPh>
    <phoneticPr fontId="1"/>
  </si>
  <si>
    <t>２．「前年」のシートにデータを入力する。（印刷して利用する場合は、所定の欄に手書きで記入してください。）</t>
    <rPh sb="3" eb="5">
      <t>ゼンネン</t>
    </rPh>
    <rPh sb="15" eb="17">
      <t>ニュウリョク</t>
    </rPh>
    <rPh sb="21" eb="23">
      <t>インサツ</t>
    </rPh>
    <rPh sb="25" eb="27">
      <t>リヨウ</t>
    </rPh>
    <rPh sb="29" eb="31">
      <t>バアイ</t>
    </rPh>
    <rPh sb="33" eb="35">
      <t>ショテイ</t>
    </rPh>
    <rPh sb="36" eb="37">
      <t>ラン</t>
    </rPh>
    <rPh sb="38" eb="40">
      <t>テガ</t>
    </rPh>
    <rPh sb="42" eb="44">
      <t>キニュウ</t>
    </rPh>
    <phoneticPr fontId="18"/>
  </si>
  <si>
    <t>４．今年度分の各請求書が手元に届いたら、「今年」のシートに随時入力する。</t>
    <rPh sb="2" eb="5">
      <t>コンネンド</t>
    </rPh>
    <rPh sb="5" eb="6">
      <t>ブン</t>
    </rPh>
    <rPh sb="7" eb="8">
      <t>カク</t>
    </rPh>
    <rPh sb="8" eb="11">
      <t>セイキュウショ</t>
    </rPh>
    <rPh sb="12" eb="14">
      <t>テモト</t>
    </rPh>
    <rPh sb="15" eb="16">
      <t>トド</t>
    </rPh>
    <rPh sb="21" eb="23">
      <t>コトシ</t>
    </rPh>
    <rPh sb="29" eb="31">
      <t>ズイジ</t>
    </rPh>
    <rPh sb="31" eb="33">
      <t>ニュウリョク</t>
    </rPh>
    <phoneticPr fontId="18"/>
  </si>
  <si>
    <t>例）</t>
    <rPh sb="0" eb="1">
      <t>レイ</t>
    </rPh>
    <phoneticPr fontId="18"/>
  </si>
  <si>
    <r>
      <t>（データを入力すると「比較グラフ」のシートに自動的にグラフが作成され、CO</t>
    </r>
    <r>
      <rPr>
        <vertAlign val="subscript"/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排出量を視覚的に確認できます。）</t>
    </r>
    <rPh sb="5" eb="7">
      <t>ニュウリョク</t>
    </rPh>
    <rPh sb="11" eb="13">
      <t>ヒカク</t>
    </rPh>
    <rPh sb="22" eb="25">
      <t>ジドウテキ</t>
    </rPh>
    <rPh sb="30" eb="32">
      <t>サクセイ</t>
    </rPh>
    <rPh sb="38" eb="40">
      <t>ハイシュツ</t>
    </rPh>
    <rPh sb="40" eb="41">
      <t>リョウ</t>
    </rPh>
    <rPh sb="42" eb="45">
      <t>シカクテキ</t>
    </rPh>
    <rPh sb="46" eb="48">
      <t>カクニン</t>
    </rPh>
    <phoneticPr fontId="18"/>
  </si>
  <si>
    <t>３．省エネ行動に取り組む。</t>
    <rPh sb="2" eb="3">
      <t>ショウ</t>
    </rPh>
    <rPh sb="5" eb="7">
      <t>コウドウ</t>
    </rPh>
    <rPh sb="8" eb="9">
      <t>ト</t>
    </rPh>
    <rPh sb="10" eb="11">
      <t>ク</t>
    </rPh>
    <phoneticPr fontId="18"/>
  </si>
  <si>
    <t>（環境省ホームページ「クールチョイス」）</t>
    <rPh sb="1" eb="3">
      <t>カンキョウ</t>
    </rPh>
    <rPh sb="3" eb="4">
      <t>ショウ</t>
    </rPh>
    <phoneticPr fontId="18"/>
  </si>
  <si>
    <t>　　（ガソリン等でひと月に複数回の利用があった場合は、予めひと月分の使用量及び料金を合算してください。）</t>
    <rPh sb="7" eb="8">
      <t>トウ</t>
    </rPh>
    <rPh sb="11" eb="12">
      <t>ツキ</t>
    </rPh>
    <rPh sb="13" eb="16">
      <t>フクスウカイ</t>
    </rPh>
    <rPh sb="17" eb="19">
      <t>リヨウ</t>
    </rPh>
    <rPh sb="23" eb="25">
      <t>バアイ</t>
    </rPh>
    <rPh sb="27" eb="28">
      <t>アラカジ</t>
    </rPh>
    <rPh sb="31" eb="33">
      <t>ツキブン</t>
    </rPh>
    <rPh sb="34" eb="37">
      <t>シヨウリョウ</t>
    </rPh>
    <rPh sb="37" eb="38">
      <t>オヨ</t>
    </rPh>
    <rPh sb="39" eb="41">
      <t>リョウキン</t>
    </rPh>
    <rPh sb="42" eb="44">
      <t>ガッサン</t>
    </rPh>
    <phoneticPr fontId="18"/>
  </si>
  <si>
    <r>
      <t>（環境省のホームページには、様々なCO</t>
    </r>
    <r>
      <rPr>
        <vertAlign val="subscript"/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排出削減の取組みが掲載されていますので、参考にしてください。）</t>
    </r>
    <phoneticPr fontId="18"/>
  </si>
  <si>
    <r>
      <t>※手書きで作成する場合、CO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排出量は、「使用量×排出係数」を計算することで求められます。</t>
    </r>
    <rPh sb="1" eb="3">
      <t>テガ</t>
    </rPh>
    <rPh sb="5" eb="7">
      <t>サクセイ</t>
    </rPh>
    <rPh sb="9" eb="11">
      <t>バアイ</t>
    </rPh>
    <rPh sb="15" eb="17">
      <t>ハイシュツ</t>
    </rPh>
    <rPh sb="17" eb="18">
      <t>リョウ</t>
    </rPh>
    <rPh sb="21" eb="24">
      <t>シヨウリョウ</t>
    </rPh>
    <rPh sb="25" eb="27">
      <t>ハイシュツ</t>
    </rPh>
    <rPh sb="27" eb="29">
      <t>ケイスウ</t>
    </rPh>
    <rPh sb="31" eb="33">
      <t>ケイサン</t>
    </rPh>
    <rPh sb="38" eb="39">
      <t>モト</t>
    </rPh>
    <phoneticPr fontId="18"/>
  </si>
  <si>
    <t>１．前年度分の「電気」「ガス」「水道」「燃料（ガソリン等）」の請求書など、使用量及び料金のわかる書類を用意する。</t>
    <rPh sb="31" eb="34">
      <t>セイキュウショ</t>
    </rPh>
    <phoneticPr fontId="18"/>
  </si>
  <si>
    <t>排出量を前年を比較すると、</t>
    <rPh sb="0" eb="2">
      <t>ハイシュツ</t>
    </rPh>
    <rPh sb="2" eb="3">
      <t>リョウ</t>
    </rPh>
    <rPh sb="4" eb="6">
      <t>ゼンネン</t>
    </rPh>
    <rPh sb="7" eb="9">
      <t>ヒカク</t>
    </rPh>
    <phoneticPr fontId="8"/>
  </si>
  <si>
    <r>
      <t>（kg-CO</t>
    </r>
    <r>
      <rPr>
        <vertAlign val="subscript"/>
        <sz val="6"/>
        <color indexed="8"/>
        <rFont val="ＭＳ Ｐゴシック"/>
        <family val="3"/>
        <charset val="128"/>
      </rPr>
      <t>2</t>
    </r>
    <r>
      <rPr>
        <sz val="6"/>
        <color indexed="8"/>
        <rFont val="ＭＳ Ｐゴシック"/>
        <family val="3"/>
        <charset val="128"/>
      </rPr>
      <t>）</t>
    </r>
    <phoneticPr fontId="2"/>
  </si>
  <si>
    <t>区分</t>
    <rPh sb="0" eb="2">
      <t>クブン</t>
    </rPh>
    <phoneticPr fontId="8"/>
  </si>
  <si>
    <r>
      <t>前年同月のCO</t>
    </r>
    <r>
      <rPr>
        <b/>
        <vertAlign val="subscript"/>
        <sz val="14"/>
        <color indexed="8"/>
        <rFont val="ＭＳ Ｐゴシック"/>
        <family val="3"/>
        <charset val="128"/>
      </rPr>
      <t>2</t>
    </r>
    <r>
      <rPr>
        <b/>
        <sz val="14"/>
        <color indexed="8"/>
        <rFont val="ＭＳ Ｐゴシック"/>
        <family val="3"/>
        <charset val="128"/>
      </rPr>
      <t>排出量の比較</t>
    </r>
    <rPh sb="0" eb="2">
      <t>ゼンネン</t>
    </rPh>
    <rPh sb="2" eb="4">
      <t>ドウゲツ</t>
    </rPh>
    <rPh sb="12" eb="14">
      <t>ヒカク</t>
    </rPh>
    <phoneticPr fontId="8"/>
  </si>
  <si>
    <t>https://ondankataisaku.env.go.jp/coolchoice/</t>
    <phoneticPr fontId="18"/>
  </si>
  <si>
    <r>
      <t>のCO</t>
    </r>
    <r>
      <rPr>
        <vertAlign val="subscript"/>
        <sz val="11"/>
        <color indexed="9"/>
        <rFont val="ＭＳ Ｐゴシック"/>
        <family val="3"/>
        <charset val="128"/>
      </rPr>
      <t>2</t>
    </r>
    <r>
      <rPr>
        <sz val="11"/>
        <color indexed="9"/>
        <rFont val="ＭＳ Ｐゴシック"/>
        <family val="3"/>
        <charset val="128"/>
      </rPr>
      <t>排出量の増減（月別推移）</t>
    </r>
    <rPh sb="8" eb="10">
      <t>ゾウゲン</t>
    </rPh>
    <rPh sb="11" eb="12">
      <t>ツキ</t>
    </rPh>
    <rPh sb="12" eb="13">
      <t>ベツ</t>
    </rPh>
    <rPh sb="13" eb="15">
      <t>スイイ</t>
    </rPh>
    <phoneticPr fontId="8"/>
  </si>
  <si>
    <t>【参考】二酸化炭素排出係数について</t>
    <rPh sb="1" eb="3">
      <t>サンコウ</t>
    </rPh>
    <rPh sb="4" eb="7">
      <t>ニサンカ</t>
    </rPh>
    <rPh sb="7" eb="9">
      <t>タンソ</t>
    </rPh>
    <rPh sb="9" eb="11">
      <t>ハイシュツ</t>
    </rPh>
    <rPh sb="11" eb="13">
      <t>ケイスウ</t>
    </rPh>
    <phoneticPr fontId="1"/>
  </si>
  <si>
    <t>●電気</t>
    <rPh sb="1" eb="3">
      <t>デンキ</t>
    </rPh>
    <phoneticPr fontId="1"/>
  </si>
  <si>
    <t>●都市ガス</t>
    <rPh sb="1" eb="3">
      <t>トシ</t>
    </rPh>
    <phoneticPr fontId="1"/>
  </si>
  <si>
    <t>●水道</t>
    <rPh sb="1" eb="3">
      <t>スイドウ</t>
    </rPh>
    <phoneticPr fontId="1"/>
  </si>
  <si>
    <t>●軽油</t>
    <rPh sb="1" eb="3">
      <t>ケイユ</t>
    </rPh>
    <phoneticPr fontId="1"/>
  </si>
  <si>
    <t>●灯油</t>
    <rPh sb="1" eb="3">
      <t>トウユ</t>
    </rPh>
    <phoneticPr fontId="1"/>
  </si>
  <si>
    <t>出典　「温室効果ガス排出量算定・報告・公表制度」　</t>
    <rPh sb="0" eb="2">
      <t>シュッテン</t>
    </rPh>
    <phoneticPr fontId="1"/>
  </si>
  <si>
    <t>https://ghg-santeikohyo.env.go.jp/calc</t>
    <phoneticPr fontId="1"/>
  </si>
  <si>
    <t>●プロパンガス</t>
    <phoneticPr fontId="1"/>
  </si>
  <si>
    <t>出典　日本LPガス協会「プロパン、ブタン、LPガスのCO2排出原単位に係るガイドライン」　</t>
    <rPh sb="0" eb="2">
      <t>シュッテン</t>
    </rPh>
    <phoneticPr fontId="1"/>
  </si>
  <si>
    <t>●ガソリン</t>
    <phoneticPr fontId="1"/>
  </si>
  <si>
    <r>
      <t>（例）電気4月分のCO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排出量：298×0.512＝152.6（小数点第2位を四捨五入）</t>
    </r>
    <rPh sb="1" eb="2">
      <t>レイ</t>
    </rPh>
    <rPh sb="3" eb="5">
      <t>デンキ</t>
    </rPh>
    <rPh sb="6" eb="8">
      <t>ガツブン</t>
    </rPh>
    <rPh sb="12" eb="14">
      <t>ハイシュツ</t>
    </rPh>
    <rPh sb="14" eb="15">
      <t>リョウ</t>
    </rPh>
    <rPh sb="32" eb="35">
      <t>ショウスウテン</t>
    </rPh>
    <rPh sb="35" eb="36">
      <t>ダイ</t>
    </rPh>
    <rPh sb="37" eb="38">
      <t>イ</t>
    </rPh>
    <rPh sb="39" eb="43">
      <t>シシャゴニュウ</t>
    </rPh>
    <phoneticPr fontId="18"/>
  </si>
  <si>
    <t>https://ghg-santeikohyo.env.go.jp/calc</t>
    <phoneticPr fontId="1"/>
  </si>
  <si>
    <t>https://ghg-santeikohyo.env.go.jp/calc</t>
    <phoneticPr fontId="1"/>
  </si>
  <si>
    <t>出典　「電気事業者別排出係数（特定排出者の温室効果ガス排出量算定用）R2年度実績」</t>
    <rPh sb="0" eb="2">
      <t>シュッテン</t>
    </rPh>
    <phoneticPr fontId="1"/>
  </si>
  <si>
    <t>http://www.j-lpgas.gr.jp/news/2010/03/2.html</t>
    <phoneticPr fontId="1"/>
  </si>
  <si>
    <t>出典　千葉県水道局「令和２年度水道事業ガイドライン業務指標」　</t>
    <rPh sb="0" eb="2">
      <t>シュッテン</t>
    </rPh>
    <rPh sb="10" eb="12">
      <t>レイワ</t>
    </rPh>
    <phoneticPr fontId="1"/>
  </si>
  <si>
    <t>https://www.pref.chiba.lg.jp/suidou/souki/guideline/pi2016-r02.html</t>
    <phoneticPr fontId="1"/>
  </si>
  <si>
    <t>ver.2.0_[2022.4]</t>
    <phoneticPr fontId="1"/>
  </si>
  <si>
    <t>★★　よつかいどうの環境家計ぼ　Ver.2.1　（使い方）　★★</t>
    <rPh sb="10" eb="12">
      <t>カンキョウ</t>
    </rPh>
    <rPh sb="12" eb="14">
      <t>カケイ</t>
    </rPh>
    <rPh sb="25" eb="26">
      <t>ツカ</t>
    </rPh>
    <rPh sb="27" eb="28">
      <t>カタ</t>
    </rPh>
    <phoneticPr fontId="3"/>
  </si>
  <si>
    <t>2024年度のCO2排出量（月別）</t>
    <rPh sb="4" eb="6">
      <t>ネンド</t>
    </rPh>
    <phoneticPr fontId="8"/>
  </si>
  <si>
    <t>2025年度のCO2排出量（月別）</t>
    <rPh sb="4" eb="6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</si>
</sst>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;[Red]\-#,##0.0"/>
    <numFmt numFmtId="177" formatCode="0&quot;月&quot;"/>
    <numFmt numFmtId="178" formatCode="0.0"/>
    <numFmt numFmtId="179" formatCode="\(0.00\)"/>
    <numFmt numFmtId="180" formatCode="\(0.000\)"/>
    <numFmt numFmtId="181" formatCode="0&quot;年度&quot;"/>
    <numFmt numFmtId="182" formatCode="0.#####&quot;kg-CO2/㎥&quot;"/>
    <numFmt numFmtId="183" formatCode="&quot;代替値&quot;0.#######&quot;kg-CO₂/kWh&quot;"/>
    <numFmt numFmtId="184" formatCode="#.#####&quot;kg-CO₂/㎥&quot;"/>
    <numFmt numFmtId="185" formatCode="0.0##&quot;kg-CO₂/㎥&quot;"/>
    <numFmt numFmtId="186" formatCode="0.#####&quot;kg-CO₂/㎥&quot;"/>
    <numFmt numFmtId="187" formatCode="#.#####&quot;kg-CO₂/L&quot;"/>
  </numFmts>
  <fonts count="5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1"/>
      <color indexed="8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vertAlign val="sub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vertAlign val="subscript"/>
      <sz val="18"/>
      <color indexed="8"/>
      <name val="ＭＳ Ｐゴシック"/>
      <family val="3"/>
      <charset val="128"/>
    </font>
    <font>
      <b/>
      <vertAlign val="subscript"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6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vertAlign val="subscript"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rgb="FFCCFFCC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EAEAEA"/>
      <name val="ＭＳ Ｐゴシック"/>
      <family val="3"/>
      <charset val="128"/>
    </font>
    <font>
      <sz val="11"/>
      <color rgb="FF96969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dashed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dashed">
        <color indexed="64"/>
      </bottom>
      <diagonal/>
    </border>
    <border>
      <left style="medium">
        <color rgb="FF0000FF"/>
      </left>
      <right style="thin">
        <color indexed="64"/>
      </right>
      <top style="dashed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dashed">
        <color indexed="64"/>
      </top>
      <bottom style="medium">
        <color rgb="FF0000FF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/>
      <top/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</borders>
  <cellStyleXfs count="4"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79" fontId="7" fillId="5" borderId="0" xfId="0" applyNumberFormat="1" applyFont="1" applyFill="1" applyAlignment="1">
      <alignment horizontal="left" vertical="center"/>
    </xf>
    <xf numFmtId="179" fontId="7" fillId="5" borderId="10" xfId="0" applyNumberFormat="1" applyFont="1" applyFill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6" fillId="6" borderId="1" xfId="0" applyFont="1" applyFill="1" applyBorder="1" applyAlignment="1"/>
    <xf numFmtId="38" fontId="32" fillId="0" borderId="33" xfId="2" applyFont="1" applyFill="1" applyBorder="1" applyAlignment="1" applyProtection="1">
      <alignment horizontal="right" vertical="center"/>
      <protection locked="0"/>
    </xf>
    <xf numFmtId="38" fontId="32" fillId="0" borderId="34" xfId="2" applyFont="1" applyFill="1" applyBorder="1" applyAlignment="1" applyProtection="1">
      <alignment horizontal="right" vertical="center"/>
      <protection locked="0"/>
    </xf>
    <xf numFmtId="38" fontId="32" fillId="0" borderId="35" xfId="2" applyFont="1" applyFill="1" applyBorder="1" applyAlignment="1" applyProtection="1">
      <alignment horizontal="right" vertical="center"/>
      <protection locked="0"/>
    </xf>
    <xf numFmtId="38" fontId="32" fillId="0" borderId="36" xfId="2" applyFont="1" applyFill="1" applyBorder="1" applyAlignment="1" applyProtection="1">
      <alignment horizontal="right" vertical="center"/>
      <protection locked="0"/>
    </xf>
    <xf numFmtId="38" fontId="32" fillId="0" borderId="37" xfId="2" applyFont="1" applyFill="1" applyBorder="1" applyAlignment="1" applyProtection="1">
      <alignment horizontal="right" vertical="center"/>
      <protection locked="0"/>
    </xf>
    <xf numFmtId="38" fontId="32" fillId="0" borderId="38" xfId="2" applyFont="1" applyFill="1" applyBorder="1" applyAlignment="1" applyProtection="1">
      <alignment horizontal="right" vertical="center"/>
      <protection locked="0"/>
    </xf>
    <xf numFmtId="176" fontId="32" fillId="0" borderId="33" xfId="2" applyNumberFormat="1" applyFont="1" applyFill="1" applyBorder="1" applyAlignment="1" applyProtection="1">
      <alignment horizontal="right" vertical="center"/>
      <protection locked="0"/>
    </xf>
    <xf numFmtId="176" fontId="32" fillId="0" borderId="34" xfId="2" applyNumberFormat="1" applyFont="1" applyFill="1" applyBorder="1" applyAlignment="1" applyProtection="1">
      <alignment horizontal="right" vertical="center"/>
      <protection locked="0"/>
    </xf>
    <xf numFmtId="176" fontId="32" fillId="0" borderId="35" xfId="2" applyNumberFormat="1" applyFont="1" applyFill="1" applyBorder="1" applyAlignment="1" applyProtection="1">
      <alignment horizontal="right" vertical="center"/>
      <protection locked="0"/>
    </xf>
    <xf numFmtId="0" fontId="32" fillId="4" borderId="6" xfId="0" applyFont="1" applyFill="1" applyBorder="1" applyAlignment="1">
      <alignment horizontal="center" vertical="center" wrapText="1"/>
    </xf>
    <xf numFmtId="0" fontId="6" fillId="7" borderId="1" xfId="0" applyFont="1" applyFill="1" applyBorder="1">
      <alignment vertical="center"/>
    </xf>
    <xf numFmtId="0" fontId="6" fillId="7" borderId="2" xfId="0" applyFont="1" applyFill="1" applyBorder="1">
      <alignment vertical="center"/>
    </xf>
    <xf numFmtId="0" fontId="6" fillId="7" borderId="3" xfId="0" applyFont="1" applyFill="1" applyBorder="1">
      <alignment vertical="center"/>
    </xf>
    <xf numFmtId="1" fontId="27" fillId="8" borderId="0" xfId="0" applyNumberFormat="1" applyFont="1" applyFill="1" applyAlignment="1">
      <alignment horizontal="left" vertical="center"/>
    </xf>
    <xf numFmtId="0" fontId="27" fillId="8" borderId="0" xfId="0" applyFont="1" applyFill="1">
      <alignment vertical="center"/>
    </xf>
    <xf numFmtId="1" fontId="27" fillId="8" borderId="0" xfId="0" applyNumberFormat="1" applyFont="1" applyFill="1" applyAlignment="1">
      <alignment horizontal="center" vertical="center"/>
    </xf>
    <xf numFmtId="9" fontId="27" fillId="8" borderId="0" xfId="1" applyFont="1" applyFill="1" applyBorder="1" applyAlignment="1">
      <alignment horizontal="center" vertical="center"/>
    </xf>
    <xf numFmtId="1" fontId="27" fillId="8" borderId="0" xfId="0" applyNumberFormat="1" applyFont="1" applyFill="1">
      <alignment vertical="center"/>
    </xf>
    <xf numFmtId="0" fontId="33" fillId="5" borderId="14" xfId="0" applyFont="1" applyFill="1" applyBorder="1" applyProtection="1">
      <alignment vertical="center"/>
      <protection locked="0"/>
    </xf>
    <xf numFmtId="0" fontId="7" fillId="5" borderId="15" xfId="0" applyFont="1" applyFill="1" applyBorder="1" applyProtection="1">
      <alignment vertical="center"/>
      <protection locked="0"/>
    </xf>
    <xf numFmtId="38" fontId="32" fillId="4" borderId="9" xfId="2" applyFont="1" applyFill="1" applyBorder="1" applyAlignment="1" applyProtection="1">
      <alignment horizontal="right" vertical="center"/>
    </xf>
    <xf numFmtId="38" fontId="32" fillId="4" borderId="16" xfId="2" applyFont="1" applyFill="1" applyBorder="1" applyAlignment="1" applyProtection="1">
      <alignment horizontal="right" vertical="center"/>
    </xf>
    <xf numFmtId="178" fontId="32" fillId="3" borderId="17" xfId="0" applyNumberFormat="1" applyFont="1" applyFill="1" applyBorder="1" applyAlignment="1">
      <alignment horizontal="right" vertical="center"/>
    </xf>
    <xf numFmtId="178" fontId="32" fillId="4" borderId="18" xfId="0" applyNumberFormat="1" applyFont="1" applyFill="1" applyBorder="1" applyAlignment="1">
      <alignment horizontal="right" vertical="center"/>
    </xf>
    <xf numFmtId="38" fontId="32" fillId="4" borderId="19" xfId="2" applyFont="1" applyFill="1" applyBorder="1" applyAlignment="1" applyProtection="1">
      <alignment horizontal="right" vertical="center"/>
    </xf>
    <xf numFmtId="176" fontId="32" fillId="4" borderId="19" xfId="2" applyNumberFormat="1" applyFont="1" applyFill="1" applyBorder="1" applyAlignment="1" applyProtection="1">
      <alignment horizontal="right" vertical="center"/>
    </xf>
    <xf numFmtId="176" fontId="32" fillId="4" borderId="9" xfId="2" applyNumberFormat="1" applyFont="1" applyFill="1" applyBorder="1" applyAlignment="1" applyProtection="1">
      <alignment horizontal="right" vertical="center"/>
    </xf>
    <xf numFmtId="178" fontId="32" fillId="3" borderId="20" xfId="0" applyNumberFormat="1" applyFont="1" applyFill="1" applyBorder="1" applyAlignment="1">
      <alignment horizontal="right" vertical="center"/>
    </xf>
    <xf numFmtId="0" fontId="32" fillId="4" borderId="21" xfId="0" applyFont="1" applyFill="1" applyBorder="1" applyAlignment="1">
      <alignment horizontal="center" vertical="center"/>
    </xf>
    <xf numFmtId="38" fontId="32" fillId="4" borderId="22" xfId="2" applyFont="1" applyFill="1" applyBorder="1" applyAlignment="1" applyProtection="1">
      <alignment horizontal="right" vertical="center"/>
    </xf>
    <xf numFmtId="176" fontId="32" fillId="4" borderId="18" xfId="2" applyNumberFormat="1" applyFont="1" applyFill="1" applyBorder="1" applyAlignment="1" applyProtection="1">
      <alignment horizontal="right" vertical="center"/>
    </xf>
    <xf numFmtId="0" fontId="34" fillId="8" borderId="0" xfId="0" applyFont="1" applyFill="1" applyAlignment="1">
      <alignment horizontal="left" vertical="center"/>
    </xf>
    <xf numFmtId="182" fontId="34" fillId="8" borderId="0" xfId="0" applyNumberFormat="1" applyFont="1" applyFill="1" applyAlignment="1">
      <alignment horizontal="left" vertical="center"/>
    </xf>
    <xf numFmtId="0" fontId="34" fillId="8" borderId="0" xfId="0" applyFont="1" applyFill="1" applyAlignment="1">
      <alignment horizontal="left" vertical="center" indent="1"/>
    </xf>
    <xf numFmtId="0" fontId="34" fillId="8" borderId="0" xfId="0" applyFont="1" applyFill="1" applyAlignment="1">
      <alignment horizontal="left" vertical="center" indent="4"/>
    </xf>
    <xf numFmtId="0" fontId="35" fillId="8" borderId="0" xfId="0" applyFont="1" applyFill="1">
      <alignment vertical="center"/>
    </xf>
    <xf numFmtId="0" fontId="36" fillId="8" borderId="0" xfId="0" applyFont="1" applyFill="1" applyAlignment="1">
      <alignment horizontal="right" vertical="center"/>
    </xf>
    <xf numFmtId="0" fontId="13" fillId="8" borderId="0" xfId="0" applyFont="1" applyFill="1">
      <alignment vertical="center"/>
    </xf>
    <xf numFmtId="0" fontId="37" fillId="8" borderId="0" xfId="0" applyFont="1" applyFill="1" applyAlignment="1">
      <alignment horizontal="right" vertical="center"/>
    </xf>
    <xf numFmtId="0" fontId="38" fillId="8" borderId="0" xfId="0" applyFont="1" applyFill="1">
      <alignment vertical="center"/>
    </xf>
    <xf numFmtId="0" fontId="0" fillId="8" borderId="0" xfId="0" applyFill="1">
      <alignment vertical="center"/>
    </xf>
    <xf numFmtId="0" fontId="39" fillId="8" borderId="0" xfId="0" applyFont="1" applyFill="1" applyAlignment="1"/>
    <xf numFmtId="0" fontId="32" fillId="8" borderId="0" xfId="0" applyFont="1" applyFill="1">
      <alignment vertical="center"/>
    </xf>
    <xf numFmtId="0" fontId="39" fillId="8" borderId="0" xfId="0" applyFont="1" applyFill="1">
      <alignment vertical="center"/>
    </xf>
    <xf numFmtId="0" fontId="39" fillId="8" borderId="10" xfId="0" applyFont="1" applyFill="1" applyBorder="1" applyAlignment="1">
      <alignment horizontal="right" vertical="center"/>
    </xf>
    <xf numFmtId="0" fontId="5" fillId="8" borderId="10" xfId="0" applyFont="1" applyFill="1" applyBorder="1" applyAlignment="1">
      <alignment horizontal="center" vertical="center"/>
    </xf>
    <xf numFmtId="0" fontId="39" fillId="8" borderId="10" xfId="0" applyFont="1" applyFill="1" applyBorder="1">
      <alignment vertical="center"/>
    </xf>
    <xf numFmtId="38" fontId="32" fillId="8" borderId="0" xfId="2" applyFont="1" applyFill="1" applyBorder="1" applyAlignment="1" applyProtection="1">
      <alignment horizontal="right" vertical="center"/>
    </xf>
    <xf numFmtId="176" fontId="32" fillId="8" borderId="0" xfId="2" applyNumberFormat="1" applyFont="1" applyFill="1" applyBorder="1" applyAlignment="1" applyProtection="1">
      <alignment horizontal="right" vertical="center"/>
    </xf>
    <xf numFmtId="0" fontId="0" fillId="8" borderId="2" xfId="0" applyFill="1" applyBorder="1">
      <alignment vertical="center"/>
    </xf>
    <xf numFmtId="0" fontId="0" fillId="8" borderId="0" xfId="0" applyFill="1" applyAlignment="1">
      <alignment horizontal="right" vertical="center"/>
    </xf>
    <xf numFmtId="181" fontId="40" fillId="8" borderId="0" xfId="0" applyNumberFormat="1" applyFont="1" applyFill="1">
      <alignment vertical="center"/>
    </xf>
    <xf numFmtId="0" fontId="41" fillId="8" borderId="0" xfId="0" applyFont="1" applyFill="1">
      <alignment vertical="center"/>
    </xf>
    <xf numFmtId="0" fontId="42" fillId="8" borderId="0" xfId="0" applyFont="1" applyFill="1" applyAlignment="1">
      <alignment horizontal="right" vertical="center"/>
    </xf>
    <xf numFmtId="0" fontId="42" fillId="8" borderId="0" xfId="0" applyFont="1" applyFill="1">
      <alignment vertical="center"/>
    </xf>
    <xf numFmtId="0" fontId="35" fillId="8" borderId="23" xfId="0" applyFont="1" applyFill="1" applyBorder="1">
      <alignment vertical="center"/>
    </xf>
    <xf numFmtId="0" fontId="38" fillId="8" borderId="0" xfId="0" applyFont="1" applyFill="1" applyAlignment="1">
      <alignment horizontal="right" vertical="center"/>
    </xf>
    <xf numFmtId="0" fontId="35" fillId="8" borderId="24" xfId="0" applyFont="1" applyFill="1" applyBorder="1">
      <alignment vertical="center"/>
    </xf>
    <xf numFmtId="0" fontId="35" fillId="8" borderId="25" xfId="0" applyFont="1" applyFill="1" applyBorder="1">
      <alignment vertical="center"/>
    </xf>
    <xf numFmtId="0" fontId="40" fillId="8" borderId="0" xfId="0" applyFont="1" applyFill="1" applyAlignment="1">
      <alignment horizontal="left" vertical="center"/>
    </xf>
    <xf numFmtId="0" fontId="43" fillId="8" borderId="0" xfId="0" applyFont="1" applyFill="1">
      <alignment vertical="center"/>
    </xf>
    <xf numFmtId="0" fontId="43" fillId="8" borderId="23" xfId="0" applyFont="1" applyFill="1" applyBorder="1">
      <alignment vertical="center"/>
    </xf>
    <xf numFmtId="0" fontId="14" fillId="8" borderId="0" xfId="0" applyFont="1" applyFill="1">
      <alignment vertical="center"/>
    </xf>
    <xf numFmtId="0" fontId="44" fillId="8" borderId="0" xfId="0" applyFont="1" applyFill="1">
      <alignment vertical="center"/>
    </xf>
    <xf numFmtId="0" fontId="45" fillId="8" borderId="39" xfId="0" applyFont="1" applyFill="1" applyBorder="1">
      <alignment vertical="center"/>
    </xf>
    <xf numFmtId="0" fontId="45" fillId="8" borderId="40" xfId="0" applyFont="1" applyFill="1" applyBorder="1">
      <alignment vertical="center"/>
    </xf>
    <xf numFmtId="0" fontId="45" fillId="8" borderId="41" xfId="0" applyFont="1" applyFill="1" applyBorder="1">
      <alignment vertical="center"/>
    </xf>
    <xf numFmtId="0" fontId="46" fillId="8" borderId="0" xfId="0" applyFont="1" applyFill="1">
      <alignment vertical="center"/>
    </xf>
    <xf numFmtId="0" fontId="45" fillId="8" borderId="42" xfId="0" applyFont="1" applyFill="1" applyBorder="1">
      <alignment vertical="center"/>
    </xf>
    <xf numFmtId="0" fontId="45" fillId="8" borderId="0" xfId="0" applyFont="1" applyFill="1" applyAlignment="1">
      <alignment horizontal="center" vertical="center"/>
    </xf>
    <xf numFmtId="0" fontId="45" fillId="8" borderId="0" xfId="0" applyFont="1" applyFill="1">
      <alignment vertical="center"/>
    </xf>
    <xf numFmtId="0" fontId="45" fillId="8" borderId="43" xfId="0" applyFont="1" applyFill="1" applyBorder="1">
      <alignment vertical="center"/>
    </xf>
    <xf numFmtId="1" fontId="45" fillId="8" borderId="0" xfId="0" applyNumberFormat="1" applyFont="1" applyFill="1" applyAlignment="1">
      <alignment horizontal="center" vertical="center"/>
    </xf>
    <xf numFmtId="1" fontId="45" fillId="8" borderId="0" xfId="0" applyNumberFormat="1" applyFont="1" applyFill="1">
      <alignment vertical="center"/>
    </xf>
    <xf numFmtId="0" fontId="45" fillId="8" borderId="0" xfId="0" applyFont="1" applyFill="1" applyAlignment="1">
      <alignment horizontal="left" vertical="center"/>
    </xf>
    <xf numFmtId="0" fontId="45" fillId="8" borderId="0" xfId="0" applyFont="1" applyFill="1" applyAlignment="1">
      <alignment horizontal="right" vertical="center"/>
    </xf>
    <xf numFmtId="9" fontId="45" fillId="8" borderId="0" xfId="1" applyFont="1" applyFill="1" applyBorder="1" applyAlignment="1" applyProtection="1">
      <alignment horizontal="center" vertical="center"/>
    </xf>
    <xf numFmtId="0" fontId="45" fillId="8" borderId="44" xfId="0" applyFont="1" applyFill="1" applyBorder="1">
      <alignment vertical="center"/>
    </xf>
    <xf numFmtId="0" fontId="45" fillId="8" borderId="45" xfId="0" applyFont="1" applyFill="1" applyBorder="1">
      <alignment vertical="center"/>
    </xf>
    <xf numFmtId="9" fontId="45" fillId="8" borderId="45" xfId="1" applyFont="1" applyFill="1" applyBorder="1" applyAlignment="1" applyProtection="1">
      <alignment horizontal="center" vertical="center"/>
    </xf>
    <xf numFmtId="0" fontId="45" fillId="8" borderId="46" xfId="0" applyFont="1" applyFill="1" applyBorder="1">
      <alignment vertical="center"/>
    </xf>
    <xf numFmtId="0" fontId="49" fillId="8" borderId="0" xfId="3" applyFill="1" applyProtection="1">
      <alignment vertical="center"/>
    </xf>
    <xf numFmtId="0" fontId="20" fillId="8" borderId="26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center" vertical="center"/>
    </xf>
    <xf numFmtId="181" fontId="39" fillId="8" borderId="0" xfId="0" applyNumberFormat="1" applyFont="1" applyFill="1" applyAlignment="1" applyProtection="1">
      <alignment horizontal="right" vertical="center"/>
      <protection locked="0"/>
    </xf>
    <xf numFmtId="0" fontId="32" fillId="9" borderId="29" xfId="0" applyFont="1" applyFill="1" applyBorder="1" applyAlignment="1">
      <alignment horizontal="center" vertical="center"/>
    </xf>
    <xf numFmtId="0" fontId="32" fillId="9" borderId="3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180" fontId="6" fillId="6" borderId="15" xfId="0" applyNumberFormat="1" applyFont="1" applyFill="1" applyBorder="1" applyAlignment="1">
      <alignment horizontal="center" vertical="center" wrapText="1"/>
    </xf>
    <xf numFmtId="180" fontId="6" fillId="6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17" xfId="0" applyFont="1" applyFill="1" applyBorder="1" applyAlignment="1">
      <alignment horizontal="center" vertical="center" textRotation="255" wrapText="1"/>
    </xf>
    <xf numFmtId="0" fontId="6" fillId="2" borderId="20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179" fontId="6" fillId="2" borderId="15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14" xfId="0" applyNumberFormat="1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center" vertical="center" wrapText="1"/>
    </xf>
    <xf numFmtId="177" fontId="32" fillId="9" borderId="29" xfId="0" applyNumberFormat="1" applyFont="1" applyFill="1" applyBorder="1" applyAlignment="1">
      <alignment horizontal="center" vertical="center"/>
    </xf>
    <xf numFmtId="177" fontId="32" fillId="9" borderId="30" xfId="0" applyNumberFormat="1" applyFont="1" applyFill="1" applyBorder="1" applyAlignment="1">
      <alignment horizontal="center" vertical="center"/>
    </xf>
    <xf numFmtId="0" fontId="32" fillId="9" borderId="2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180" fontId="6" fillId="7" borderId="14" xfId="0" applyNumberFormat="1" applyFont="1" applyFill="1" applyBorder="1" applyAlignment="1">
      <alignment horizontal="center" vertical="center"/>
    </xf>
    <xf numFmtId="180" fontId="6" fillId="7" borderId="0" xfId="0" applyNumberFormat="1" applyFont="1" applyFill="1" applyAlignment="1">
      <alignment horizontal="center" vertical="center"/>
    </xf>
    <xf numFmtId="180" fontId="6" fillId="7" borderId="31" xfId="0" applyNumberFormat="1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textRotation="255" wrapText="1"/>
    </xf>
    <xf numFmtId="0" fontId="6" fillId="5" borderId="17" xfId="0" applyFont="1" applyFill="1" applyBorder="1" applyAlignment="1">
      <alignment horizontal="center" vertical="center" textRotation="255" wrapText="1"/>
    </xf>
    <xf numFmtId="0" fontId="6" fillId="5" borderId="20" xfId="0" applyFont="1" applyFill="1" applyBorder="1" applyAlignment="1">
      <alignment horizontal="center" vertical="center" textRotation="255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 wrapText="1"/>
    </xf>
    <xf numFmtId="0" fontId="47" fillId="9" borderId="2" xfId="0" applyFont="1" applyFill="1" applyBorder="1" applyAlignment="1">
      <alignment horizontal="center"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47" fillId="9" borderId="15" xfId="0" applyFont="1" applyFill="1" applyBorder="1" applyAlignment="1">
      <alignment horizontal="center" vertical="center" wrapText="1"/>
    </xf>
    <xf numFmtId="0" fontId="47" fillId="9" borderId="10" xfId="0" applyFont="1" applyFill="1" applyBorder="1" applyAlignment="1">
      <alignment horizontal="center" vertical="center" wrapText="1"/>
    </xf>
    <xf numFmtId="0" fontId="47" fillId="9" borderId="28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left" vertical="center"/>
    </xf>
    <xf numFmtId="0" fontId="35" fillId="8" borderId="0" xfId="0" applyFont="1" applyFill="1" applyAlignment="1">
      <alignment horizontal="center" vertical="center"/>
    </xf>
    <xf numFmtId="0" fontId="41" fillId="8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183" fontId="34" fillId="8" borderId="0" xfId="0" applyNumberFormat="1" applyFont="1" applyFill="1" applyAlignment="1">
      <alignment horizontal="left" vertical="center"/>
    </xf>
    <xf numFmtId="186" fontId="34" fillId="8" borderId="0" xfId="0" applyNumberFormat="1" applyFont="1" applyFill="1" applyAlignment="1">
      <alignment horizontal="left" vertical="center"/>
    </xf>
    <xf numFmtId="187" fontId="34" fillId="8" borderId="0" xfId="0" applyNumberFormat="1" applyFont="1" applyFill="1" applyAlignment="1">
      <alignment horizontal="left" vertical="center"/>
    </xf>
    <xf numFmtId="184" fontId="34" fillId="8" borderId="0" xfId="0" applyNumberFormat="1" applyFont="1" applyFill="1" applyAlignment="1">
      <alignment horizontal="left" vertical="center"/>
    </xf>
    <xf numFmtId="185" fontId="34" fillId="8" borderId="0" xfId="0" applyNumberFormat="1" applyFont="1" applyFill="1" applyAlignment="1">
      <alignment horizontal="left" vertical="center"/>
    </xf>
    <xf numFmtId="0" fontId="51" fillId="8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</cellXfs>
  <cellStyles count="4">
    <cellStyle name="パーセント" xfId="1" builtinId="5"/>
    <cellStyle name="ハイパーリンク" xfId="3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13" Type="http://schemas.openxmlformats.org/officeDocument/2006/relationships/customXml" Target="../customXml/item3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ustomXml" Target="../customXml/item1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  <Relationship Id="rId14" Type="http://schemas.openxmlformats.org/officeDocument/2006/relationships/customXml" Target="../customXml/item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6144796102821"/>
          <c:y val="4.0055092123385566E-2"/>
          <c:w val="0.83921014736971111"/>
          <c:h val="0.5697454154864305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比較グラフ!$C$52</c:f>
              <c:strCache>
                <c:ptCount val="1"/>
                <c:pt idx="0">
                  <c:v>燃料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比較グラフ!$D$48:$O$48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比較グラフ!$D$52:$O$52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A-4F90-979C-610B12F1DA99}"/>
            </c:ext>
          </c:extLst>
        </c:ser>
        <c:ser>
          <c:idx val="2"/>
          <c:order val="1"/>
          <c:tx>
            <c:strRef>
              <c:f>比較グラフ!$C$51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70C0"/>
              </a:solidFill>
            </a:ln>
          </c:spPr>
          <c:invertIfNegative val="0"/>
          <c:cat>
            <c:strRef>
              <c:f>比較グラフ!$D$48:$O$48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比較グラフ!$D$51:$O$51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A-4F90-979C-610B12F1DA99}"/>
            </c:ext>
          </c:extLst>
        </c:ser>
        <c:ser>
          <c:idx val="1"/>
          <c:order val="2"/>
          <c:tx>
            <c:strRef>
              <c:f>比較グラフ!$C$50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比較グラフ!$D$48:$O$48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比較グラフ!$D$50:$O$50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A-4F90-979C-610B12F1DA99}"/>
            </c:ext>
          </c:extLst>
        </c:ser>
        <c:ser>
          <c:idx val="0"/>
          <c:order val="3"/>
          <c:tx>
            <c:strRef>
              <c:f>比較グラフ!$C$49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rgbClr val="FFCC00"/>
              </a:solidFill>
            </a:ln>
          </c:spPr>
          <c:invertIfNegative val="0"/>
          <c:cat>
            <c:strRef>
              <c:f>比較グラフ!$D$48:$O$48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比較グラフ!$D$49:$O$49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A-4F90-979C-610B12F1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00576000"/>
        <c:axId val="81576704"/>
      </c:barChart>
      <c:catAx>
        <c:axId val="20057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1576704"/>
        <c:crosses val="autoZero"/>
        <c:auto val="1"/>
        <c:lblAlgn val="ctr"/>
        <c:lblOffset val="100"/>
        <c:noMultiLvlLbl val="0"/>
      </c:catAx>
      <c:valAx>
        <c:axId val="81576704"/>
        <c:scaling>
          <c:orientation val="minMax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0576000"/>
        <c:crosses val="autoZero"/>
        <c:crossBetween val="between"/>
        <c:minorUnit val="40"/>
      </c:valAx>
      <c:dTable>
        <c:showHorzBorder val="1"/>
        <c:showVertBorder val="0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比較グラフ!$S$52</c:f>
              <c:strCache>
                <c:ptCount val="1"/>
                <c:pt idx="0">
                  <c:v>燃料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比較グラフ!$T$48:$AE$48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比較グラフ!$T$52:$AE$52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A-437F-B787-988F7BFC4091}"/>
            </c:ext>
          </c:extLst>
        </c:ser>
        <c:ser>
          <c:idx val="2"/>
          <c:order val="1"/>
          <c:tx>
            <c:strRef>
              <c:f>比較グラフ!$S$51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70C0"/>
              </a:solidFill>
            </a:ln>
          </c:spPr>
          <c:invertIfNegative val="0"/>
          <c:cat>
            <c:strRef>
              <c:f>比較グラフ!$T$48:$AE$48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比較グラフ!$T$51:$AE$51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A-437F-B787-988F7BFC4091}"/>
            </c:ext>
          </c:extLst>
        </c:ser>
        <c:ser>
          <c:idx val="1"/>
          <c:order val="2"/>
          <c:tx>
            <c:strRef>
              <c:f>比較グラフ!$S$50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比較グラフ!$T$48:$AE$48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比較グラフ!$T$50:$AE$50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A-437F-B787-988F7BFC4091}"/>
            </c:ext>
          </c:extLst>
        </c:ser>
        <c:ser>
          <c:idx val="0"/>
          <c:order val="3"/>
          <c:tx>
            <c:strRef>
              <c:f>比較グラフ!$S$49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rgbClr val="FFC000"/>
              </a:solidFill>
            </a:ln>
          </c:spPr>
          <c:invertIfNegative val="0"/>
          <c:cat>
            <c:strRef>
              <c:f>比較グラフ!$T$48:$AE$48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比較グラフ!$T$49:$AE$49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A-437F-B787-988F7BFC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4432384"/>
        <c:axId val="124433920"/>
      </c:barChart>
      <c:catAx>
        <c:axId val="12443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433920"/>
        <c:crosses val="autoZero"/>
        <c:auto val="1"/>
        <c:lblAlgn val="ctr"/>
        <c:lblOffset val="100"/>
        <c:noMultiLvlLbl val="0"/>
      </c:catAx>
      <c:valAx>
        <c:axId val="124433920"/>
        <c:scaling>
          <c:orientation val="minMax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24432384"/>
        <c:crosses val="autoZero"/>
        <c:crossBetween val="between"/>
      </c:valAx>
      <c:dTable>
        <c:showHorzBorder val="1"/>
        <c:showVertBorder val="0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16715374706726"/>
          <c:y val="4.8354595336076819E-2"/>
          <c:w val="0.73093486569682808"/>
          <c:h val="0.7824574759945129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比較グラフ!$U$69</c:f>
              <c:strCache>
                <c:ptCount val="1"/>
                <c:pt idx="0">
                  <c:v>燃料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比較グラフ!$V$65:$W$65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比較グラフ!$V$69:$W$69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5-48E2-8BB9-E7E0351A2514}"/>
            </c:ext>
          </c:extLst>
        </c:ser>
        <c:ser>
          <c:idx val="2"/>
          <c:order val="1"/>
          <c:tx>
            <c:strRef>
              <c:f>比較グラフ!$U$68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比較グラフ!$V$65:$W$65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比較グラフ!$V$68:$W$68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5-48E2-8BB9-E7E0351A2514}"/>
            </c:ext>
          </c:extLst>
        </c:ser>
        <c:ser>
          <c:idx val="1"/>
          <c:order val="2"/>
          <c:tx>
            <c:strRef>
              <c:f>比較グラフ!$U$67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92D050"/>
              </a:solidFill>
            </a:ln>
          </c:spPr>
          <c:invertIfNegative val="0"/>
          <c:cat>
            <c:numRef>
              <c:f>比較グラフ!$V$65:$W$65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比較グラフ!$V$67:$W$67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5-48E2-8BB9-E7E0351A2514}"/>
            </c:ext>
          </c:extLst>
        </c:ser>
        <c:ser>
          <c:idx val="0"/>
          <c:order val="3"/>
          <c:tx>
            <c:strRef>
              <c:f>比較グラフ!$U$66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rgbClr val="FFC000"/>
              </a:solidFill>
            </a:ln>
          </c:spPr>
          <c:invertIfNegative val="0"/>
          <c:cat>
            <c:numRef>
              <c:f>比較グラフ!$V$65:$W$65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比較グラフ!$V$66:$W$66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5-48E2-8BB9-E7E0351A2514}"/>
            </c:ext>
          </c:extLst>
        </c:ser>
        <c:ser>
          <c:idx val="4"/>
          <c:order val="4"/>
          <c:tx>
            <c:strRef>
              <c:f>比較グラフ!$U$70</c:f>
              <c:strCache>
                <c:ptCount val="1"/>
                <c:pt idx="0">
                  <c:v>調整値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871517029954658E-3"/>
                  <c:y val="0.913969478737997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35-48E2-8BB9-E7E0351A2514}"/>
                </c:ext>
              </c:extLst>
            </c:dLbl>
            <c:dLbl>
              <c:idx val="1"/>
              <c:layout>
                <c:manualLayout>
                  <c:x val="-3.5023864763488737E-3"/>
                  <c:y val="0.913409465020576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35-48E2-8BB9-E7E0351A2514}"/>
                </c:ext>
              </c:extLst>
            </c:dLbl>
            <c:numFmt formatCode="#,##0;#,##0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比較グラフ!$V$65:$W$65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比較グラフ!$V$70:$W$70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35-48E2-8BB9-E7E0351A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headEnd type="triangle"/>
            </a:ln>
          </c:spPr>
        </c:serLines>
        <c:axId val="124476032"/>
        <c:axId val="124481920"/>
      </c:barChart>
      <c:catAx>
        <c:axId val="1244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81920"/>
        <c:crosses val="autoZero"/>
        <c:auto val="1"/>
        <c:lblAlgn val="ctr"/>
        <c:lblOffset val="100"/>
        <c:noMultiLvlLbl val="0"/>
      </c:catAx>
      <c:valAx>
        <c:axId val="12448192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4476032"/>
        <c:crosses val="autoZero"/>
        <c:crossBetween val="between"/>
      </c:valAx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9.1488070164068999E-2"/>
          <c:y val="0.92174027915384749"/>
          <c:w val="0.82330319821133469"/>
          <c:h val="7.5484173749804429E-2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43596268023751E-2"/>
          <c:y val="3.8242505870976655E-2"/>
          <c:w val="0.84524205041097467"/>
          <c:h val="0.6627828429341068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比較グラフ!$C$61</c:f>
              <c:strCache>
                <c:ptCount val="1"/>
                <c:pt idx="0">
                  <c:v>燃料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rgbClr val="FF0000"/>
              </a:solidFill>
            </a:ln>
          </c:spPr>
          <c:invertIfNegative val="0"/>
          <c:cat>
            <c:multiLvlStrRef>
              <c:f>比較グラフ!$D$56:$AL$57</c:f>
              <c:multiLvlStrCache>
                <c:ptCount val="35"/>
                <c:lvl>
                  <c:pt idx="0">
                    <c:v>2024</c:v>
                  </c:pt>
                  <c:pt idx="1">
                    <c:v>2025</c:v>
                  </c:pt>
                  <c:pt idx="3">
                    <c:v>2024</c:v>
                  </c:pt>
                  <c:pt idx="4">
                    <c:v>2025</c:v>
                  </c:pt>
                  <c:pt idx="6">
                    <c:v>2024</c:v>
                  </c:pt>
                  <c:pt idx="7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2024</c:v>
                  </c:pt>
                  <c:pt idx="16">
                    <c:v>2025</c:v>
                  </c:pt>
                  <c:pt idx="18">
                    <c:v>2024</c:v>
                  </c:pt>
                  <c:pt idx="19">
                    <c:v>2025</c:v>
                  </c:pt>
                  <c:pt idx="21">
                    <c:v>2024</c:v>
                  </c:pt>
                  <c:pt idx="22">
                    <c:v>2025</c:v>
                  </c:pt>
                  <c:pt idx="24">
                    <c:v>2024</c:v>
                  </c:pt>
                  <c:pt idx="25">
                    <c:v>2025</c:v>
                  </c:pt>
                  <c:pt idx="27">
                    <c:v>2024</c:v>
                  </c:pt>
                  <c:pt idx="28">
                    <c:v>2025</c:v>
                  </c:pt>
                  <c:pt idx="30">
                    <c:v>2024</c:v>
                  </c:pt>
                  <c:pt idx="31">
                    <c:v>2025</c:v>
                  </c:pt>
                  <c:pt idx="33">
                    <c:v>2024</c:v>
                  </c:pt>
                  <c:pt idx="34">
                    <c:v>2025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比較グラフ!$D$61:$AL$61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A-4009-8A29-4134EC1664E2}"/>
            </c:ext>
          </c:extLst>
        </c:ser>
        <c:ser>
          <c:idx val="3"/>
          <c:order val="1"/>
          <c:tx>
            <c:strRef>
              <c:f>比較グラフ!$C$60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rgbClr val="0070C0"/>
              </a:solidFill>
            </a:ln>
          </c:spPr>
          <c:invertIfNegative val="0"/>
          <c:cat>
            <c:multiLvlStrRef>
              <c:f>比較グラフ!$D$56:$AL$57</c:f>
              <c:multiLvlStrCache>
                <c:ptCount val="35"/>
                <c:lvl>
                  <c:pt idx="0">
                    <c:v>2024</c:v>
                  </c:pt>
                  <c:pt idx="1">
                    <c:v>2025</c:v>
                  </c:pt>
                  <c:pt idx="3">
                    <c:v>2024</c:v>
                  </c:pt>
                  <c:pt idx="4">
                    <c:v>2025</c:v>
                  </c:pt>
                  <c:pt idx="6">
                    <c:v>2024</c:v>
                  </c:pt>
                  <c:pt idx="7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2024</c:v>
                  </c:pt>
                  <c:pt idx="16">
                    <c:v>2025</c:v>
                  </c:pt>
                  <c:pt idx="18">
                    <c:v>2024</c:v>
                  </c:pt>
                  <c:pt idx="19">
                    <c:v>2025</c:v>
                  </c:pt>
                  <c:pt idx="21">
                    <c:v>2024</c:v>
                  </c:pt>
                  <c:pt idx="22">
                    <c:v>2025</c:v>
                  </c:pt>
                  <c:pt idx="24">
                    <c:v>2024</c:v>
                  </c:pt>
                  <c:pt idx="25">
                    <c:v>2025</c:v>
                  </c:pt>
                  <c:pt idx="27">
                    <c:v>2024</c:v>
                  </c:pt>
                  <c:pt idx="28">
                    <c:v>2025</c:v>
                  </c:pt>
                  <c:pt idx="30">
                    <c:v>2024</c:v>
                  </c:pt>
                  <c:pt idx="31">
                    <c:v>2025</c:v>
                  </c:pt>
                  <c:pt idx="33">
                    <c:v>2024</c:v>
                  </c:pt>
                  <c:pt idx="34">
                    <c:v>2025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比較グラフ!$D$60:$AL$60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A-4009-8A29-4134EC1664E2}"/>
            </c:ext>
          </c:extLst>
        </c:ser>
        <c:ser>
          <c:idx val="2"/>
          <c:order val="2"/>
          <c:tx>
            <c:strRef>
              <c:f>比較グラフ!$C$59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B050"/>
              </a:solidFill>
            </a:ln>
          </c:spPr>
          <c:invertIfNegative val="0"/>
          <c:cat>
            <c:multiLvlStrRef>
              <c:f>比較グラフ!$D$56:$AL$57</c:f>
              <c:multiLvlStrCache>
                <c:ptCount val="35"/>
                <c:lvl>
                  <c:pt idx="0">
                    <c:v>2024</c:v>
                  </c:pt>
                  <c:pt idx="1">
                    <c:v>2025</c:v>
                  </c:pt>
                  <c:pt idx="3">
                    <c:v>2024</c:v>
                  </c:pt>
                  <c:pt idx="4">
                    <c:v>2025</c:v>
                  </c:pt>
                  <c:pt idx="6">
                    <c:v>2024</c:v>
                  </c:pt>
                  <c:pt idx="7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2024</c:v>
                  </c:pt>
                  <c:pt idx="16">
                    <c:v>2025</c:v>
                  </c:pt>
                  <c:pt idx="18">
                    <c:v>2024</c:v>
                  </c:pt>
                  <c:pt idx="19">
                    <c:v>2025</c:v>
                  </c:pt>
                  <c:pt idx="21">
                    <c:v>2024</c:v>
                  </c:pt>
                  <c:pt idx="22">
                    <c:v>2025</c:v>
                  </c:pt>
                  <c:pt idx="24">
                    <c:v>2024</c:v>
                  </c:pt>
                  <c:pt idx="25">
                    <c:v>2025</c:v>
                  </c:pt>
                  <c:pt idx="27">
                    <c:v>2024</c:v>
                  </c:pt>
                  <c:pt idx="28">
                    <c:v>2025</c:v>
                  </c:pt>
                  <c:pt idx="30">
                    <c:v>2024</c:v>
                  </c:pt>
                  <c:pt idx="31">
                    <c:v>2025</c:v>
                  </c:pt>
                  <c:pt idx="33">
                    <c:v>2024</c:v>
                  </c:pt>
                  <c:pt idx="34">
                    <c:v>2025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比較グラフ!$D$59:$AL$59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A-4009-8A29-4134EC1664E2}"/>
            </c:ext>
          </c:extLst>
        </c:ser>
        <c:ser>
          <c:idx val="1"/>
          <c:order val="3"/>
          <c:tx>
            <c:strRef>
              <c:f>比較グラフ!$C$58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rgbClr val="FFC000"/>
              </a:solidFill>
            </a:ln>
          </c:spPr>
          <c:invertIfNegative val="0"/>
          <c:cat>
            <c:multiLvlStrRef>
              <c:f>比較グラフ!$D$56:$AL$57</c:f>
              <c:multiLvlStrCache>
                <c:ptCount val="35"/>
                <c:lvl>
                  <c:pt idx="0">
                    <c:v>2024</c:v>
                  </c:pt>
                  <c:pt idx="1">
                    <c:v>2025</c:v>
                  </c:pt>
                  <c:pt idx="3">
                    <c:v>2024</c:v>
                  </c:pt>
                  <c:pt idx="4">
                    <c:v>2025</c:v>
                  </c:pt>
                  <c:pt idx="6">
                    <c:v>2024</c:v>
                  </c:pt>
                  <c:pt idx="7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2">
                    <c:v>2024</c:v>
                  </c:pt>
                  <c:pt idx="13">
                    <c:v>2025</c:v>
                  </c:pt>
                  <c:pt idx="15">
                    <c:v>2024</c:v>
                  </c:pt>
                  <c:pt idx="16">
                    <c:v>2025</c:v>
                  </c:pt>
                  <c:pt idx="18">
                    <c:v>2024</c:v>
                  </c:pt>
                  <c:pt idx="19">
                    <c:v>2025</c:v>
                  </c:pt>
                  <c:pt idx="21">
                    <c:v>2024</c:v>
                  </c:pt>
                  <c:pt idx="22">
                    <c:v>2025</c:v>
                  </c:pt>
                  <c:pt idx="24">
                    <c:v>2024</c:v>
                  </c:pt>
                  <c:pt idx="25">
                    <c:v>2025</c:v>
                  </c:pt>
                  <c:pt idx="27">
                    <c:v>2024</c:v>
                  </c:pt>
                  <c:pt idx="28">
                    <c:v>2025</c:v>
                  </c:pt>
                  <c:pt idx="30">
                    <c:v>2024</c:v>
                  </c:pt>
                  <c:pt idx="31">
                    <c:v>2025</c:v>
                  </c:pt>
                  <c:pt idx="33">
                    <c:v>2024</c:v>
                  </c:pt>
                  <c:pt idx="34">
                    <c:v>2025</c:v>
                  </c:pt>
                </c:lvl>
                <c:lvl>
                  <c:pt idx="0">
                    <c:v>4月</c:v>
                  </c:pt>
                  <c:pt idx="3">
                    <c:v>5月</c:v>
                  </c:pt>
                  <c:pt idx="6">
                    <c:v>6月</c:v>
                  </c:pt>
                  <c:pt idx="9">
                    <c:v>7月</c:v>
                  </c:pt>
                  <c:pt idx="12">
                    <c:v>8月</c:v>
                  </c:pt>
                  <c:pt idx="15">
                    <c:v>9月</c:v>
                  </c:pt>
                  <c:pt idx="18">
                    <c:v>10月</c:v>
                  </c:pt>
                  <c:pt idx="21">
                    <c:v>11月</c:v>
                  </c:pt>
                  <c:pt idx="24">
                    <c:v>12月</c:v>
                  </c:pt>
                  <c:pt idx="27">
                    <c:v>1月</c:v>
                  </c:pt>
                  <c:pt idx="30">
                    <c:v>2月</c:v>
                  </c:pt>
                  <c:pt idx="33">
                    <c:v>3月</c:v>
                  </c:pt>
                </c:lvl>
              </c:multiLvlStrCache>
            </c:multiLvlStrRef>
          </c:cat>
          <c:val>
            <c:numRef>
              <c:f>比較グラフ!$D$58:$AL$58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A-4009-8A29-4134EC166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500608"/>
        <c:axId val="124502400"/>
      </c:barChart>
      <c:catAx>
        <c:axId val="124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24502400"/>
        <c:crosses val="autoZero"/>
        <c:auto val="1"/>
        <c:lblAlgn val="ctr"/>
        <c:lblOffset val="20"/>
        <c:noMultiLvlLbl val="0"/>
      </c:catAx>
      <c:valAx>
        <c:axId val="1245024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4500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987202329635804"/>
          <c:y val="0.92052873325044893"/>
          <c:w val="0.39851638983083321"/>
          <c:h val="7.5609545517336674E-2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Radio" checked="Checked" firstButton="1" fmlaLink="C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firstButton="1" fmlaLink="C12" lockText="1"/>
</file>

<file path=xl/ctrlProps/ctrlProp4.xml><?xml version="1.0" encoding="utf-8"?>
<formControlPr xmlns="http://schemas.microsoft.com/office/spreadsheetml/2009/9/main" objectType="Radio" lockText="1"/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  <Relationship Id="rId4" Type="http://schemas.openxmlformats.org/officeDocument/2006/relationships/image" Target="../media/image4.png" />
</Relationships>
</file>

<file path=xl/drawings/_rels/drawing4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6.png" />
  <Relationship Id="rId1" Type="http://schemas.openxmlformats.org/officeDocument/2006/relationships/image" Target="../media/image5.png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5" Type="http://schemas.openxmlformats.org/officeDocument/2006/relationships/image" Target="../media/image7.emf" />
  <Relationship Id="rId4" Type="http://schemas.openxmlformats.org/officeDocument/2006/relationships/chart" Target="../charts/chart4.xml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8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28575</xdr:rowOff>
    </xdr:from>
    <xdr:to>
      <xdr:col>37</xdr:col>
      <xdr:colOff>133350</xdr:colOff>
      <xdr:row>29</xdr:row>
      <xdr:rowOff>66675</xdr:rowOff>
    </xdr:to>
    <xdr:grpSp>
      <xdr:nvGrpSpPr>
        <xdr:cNvPr id="4802640" name="グループ化 1">
          <a:extLst>
            <a:ext uri="{FF2B5EF4-FFF2-40B4-BE49-F238E27FC236}">
              <a16:creationId xmlns:a16="http://schemas.microsoft.com/office/drawing/2014/main" id="{00000000-0008-0000-0000-000050484900}"/>
            </a:ext>
          </a:extLst>
        </xdr:cNvPr>
        <xdr:cNvGrpSpPr>
          <a:grpSpLocks/>
        </xdr:cNvGrpSpPr>
      </xdr:nvGrpSpPr>
      <xdr:grpSpPr bwMode="auto">
        <a:xfrm>
          <a:off x="457200" y="1571625"/>
          <a:ext cx="6934200" cy="3467100"/>
          <a:chOff x="258781" y="1571625"/>
          <a:chExt cx="6932594" cy="3463921"/>
        </a:xfrm>
      </xdr:grpSpPr>
      <xdr:pic>
        <xdr:nvPicPr>
          <xdr:cNvPr id="4802644" name="Picture 3">
            <a:extLst>
              <a:ext uri="{FF2B5EF4-FFF2-40B4-BE49-F238E27FC236}">
                <a16:creationId xmlns:a16="http://schemas.microsoft.com/office/drawing/2014/main" id="{00000000-0008-0000-0000-0000544849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609" t="43202" r="54224" b="8211"/>
          <a:stretch>
            <a:fillRect/>
          </a:stretch>
        </xdr:blipFill>
        <xdr:spPr bwMode="auto">
          <a:xfrm>
            <a:off x="2352675" y="1571625"/>
            <a:ext cx="4838700" cy="3057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F81BD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 bwMode="auto">
          <a:xfrm>
            <a:off x="5239202" y="2104536"/>
            <a:ext cx="1923604" cy="494846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>
            <a:off x="5239202" y="3627139"/>
            <a:ext cx="1304623" cy="48533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4" name="角丸四角形吹き出し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58781" y="1714369"/>
            <a:ext cx="1799808" cy="561460"/>
          </a:xfrm>
          <a:prstGeom prst="wedgeRoundRectCallout">
            <a:avLst>
              <a:gd name="adj1" fmla="val 226966"/>
              <a:gd name="adj2" fmla="val 70987"/>
              <a:gd name="adj3" fmla="val 16667"/>
            </a:avLst>
          </a:prstGeom>
          <a:solidFill>
            <a:sysClr val="window" lastClr="FFFFF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①各区分の毎月の「使用料・支払額」を入力</a:t>
            </a:r>
          </a:p>
        </xdr:txBody>
      </xdr:sp>
      <xdr:sp macro="" textlink="">
        <xdr:nvSpPr>
          <xdr:cNvPr id="15" name="角丸四角形吹き出し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77827" y="2704061"/>
            <a:ext cx="1799808" cy="2331485"/>
          </a:xfrm>
          <a:prstGeom prst="wedgeRoundRectCallout">
            <a:avLst>
              <a:gd name="adj1" fmla="val 224958"/>
              <a:gd name="adj2" fmla="val -3811"/>
              <a:gd name="adj3" fmla="val 16667"/>
            </a:avLst>
          </a:prstGeom>
          <a:solidFill>
            <a:sysClr val="window" lastClr="FFFFF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100"/>
              </a:lnSpc>
            </a:pP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②水道使用料は、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2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か月ごとの請求であるため、半分ずつ各月に入力</a:t>
            </a:r>
            <a:endPara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>
              <a:lnSpc>
                <a:spcPts val="1100"/>
              </a:lnSpc>
            </a:pP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例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)4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月使用分が、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53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㎡で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7,526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円だったとした場合、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4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月と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月の記入欄にそれぞれ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26.5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㎡、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3,763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円を記入</a:t>
            </a:r>
          </a:p>
        </xdr:txBody>
      </xdr:sp>
    </xdr:grpSp>
    <xdr:clientData/>
  </xdr:twoCellAnchor>
  <xdr:twoCellAnchor editAs="oneCell">
    <xdr:from>
      <xdr:col>6</xdr:col>
      <xdr:colOff>9525</xdr:colOff>
      <xdr:row>36</xdr:row>
      <xdr:rowOff>114300</xdr:rowOff>
    </xdr:from>
    <xdr:to>
      <xdr:col>21</xdr:col>
      <xdr:colOff>38100</xdr:colOff>
      <xdr:row>48</xdr:row>
      <xdr:rowOff>142875</xdr:rowOff>
    </xdr:to>
    <xdr:pic>
      <xdr:nvPicPr>
        <xdr:cNvPr id="4802641" name="図 2">
          <a:extLst>
            <a:ext uri="{FF2B5EF4-FFF2-40B4-BE49-F238E27FC236}">
              <a16:creationId xmlns:a16="http://schemas.microsoft.com/office/drawing/2014/main" id="{00000000-0008-0000-0000-00005148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2" t="37115" r="58047" b="19389"/>
        <a:stretch>
          <a:fillRect/>
        </a:stretch>
      </xdr:blipFill>
      <xdr:spPr bwMode="auto">
        <a:xfrm>
          <a:off x="1066800" y="6362700"/>
          <a:ext cx="30289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</xdr:colOff>
      <xdr:row>43</xdr:row>
      <xdr:rowOff>0</xdr:rowOff>
    </xdr:from>
    <xdr:to>
      <xdr:col>34</xdr:col>
      <xdr:colOff>123825</xdr:colOff>
      <xdr:row>58</xdr:row>
      <xdr:rowOff>66675</xdr:rowOff>
    </xdr:to>
    <xdr:pic>
      <xdr:nvPicPr>
        <xdr:cNvPr id="4802642" name="図 5">
          <a:extLst>
            <a:ext uri="{FF2B5EF4-FFF2-40B4-BE49-F238E27FC236}">
              <a16:creationId xmlns:a16="http://schemas.microsoft.com/office/drawing/2014/main" id="{00000000-0008-0000-0000-00005248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8" t="39328" r="34985" b="20692"/>
        <a:stretch>
          <a:fillRect/>
        </a:stretch>
      </xdr:blipFill>
      <xdr:spPr bwMode="auto">
        <a:xfrm>
          <a:off x="4867275" y="7448550"/>
          <a:ext cx="19145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</xdr:row>
      <xdr:rowOff>104775</xdr:rowOff>
    </xdr:from>
    <xdr:to>
      <xdr:col>22</xdr:col>
      <xdr:colOff>161925</xdr:colOff>
      <xdr:row>61</xdr:row>
      <xdr:rowOff>47625</xdr:rowOff>
    </xdr:to>
    <xdr:pic>
      <xdr:nvPicPr>
        <xdr:cNvPr id="4802643" name="図 6">
          <a:extLst>
            <a:ext uri="{FF2B5EF4-FFF2-40B4-BE49-F238E27FC236}">
              <a16:creationId xmlns:a16="http://schemas.microsoft.com/office/drawing/2014/main" id="{00000000-0008-0000-0000-00005348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9" t="35378" r="56194" b="20779"/>
        <a:stretch>
          <a:fillRect/>
        </a:stretch>
      </xdr:blipFill>
      <xdr:spPr bwMode="auto">
        <a:xfrm>
          <a:off x="1066800" y="8582025"/>
          <a:ext cx="335280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3</xdr:col>
          <xdr:colOff>28575</xdr:colOff>
          <xdr:row>11</xdr:row>
          <xdr:rowOff>228600</xdr:rowOff>
        </xdr:to>
        <xdr:sp macro="" textlink="">
          <xdr:nvSpPr>
            <xdr:cNvPr id="1882113" name="Option Button 1" hidden="1">
              <a:extLst>
                <a:ext uri="{63B3BB69-23CF-44E3-9099-C40C66FF867C}">
                  <a14:compatExt spid="_x0000_s1882113"/>
                </a:ext>
                <a:ext uri="{FF2B5EF4-FFF2-40B4-BE49-F238E27FC236}">
                  <a16:creationId xmlns:a16="http://schemas.microsoft.com/office/drawing/2014/main" id="{00000000-0008-0000-0100-000001B81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3</xdr:col>
          <xdr:colOff>28575</xdr:colOff>
          <xdr:row>12</xdr:row>
          <xdr:rowOff>228600</xdr:rowOff>
        </xdr:to>
        <xdr:sp macro="" textlink="">
          <xdr:nvSpPr>
            <xdr:cNvPr id="1882114" name="Option Button 2" hidden="1">
              <a:extLst>
                <a:ext uri="{63B3BB69-23CF-44E3-9099-C40C66FF867C}">
                  <a14:compatExt spid="_x0000_s1882114"/>
                </a:ext>
                <a:ext uri="{FF2B5EF4-FFF2-40B4-BE49-F238E27FC236}">
                  <a16:creationId xmlns:a16="http://schemas.microsoft.com/office/drawing/2014/main" id="{00000000-0008-0000-0100-000002B81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3</xdr:col>
          <xdr:colOff>28575</xdr:colOff>
          <xdr:row>11</xdr:row>
          <xdr:rowOff>228600</xdr:rowOff>
        </xdr:to>
        <xdr:sp macro="" textlink="">
          <xdr:nvSpPr>
            <xdr:cNvPr id="3181" name="Option Button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3</xdr:col>
          <xdr:colOff>28575</xdr:colOff>
          <xdr:row>12</xdr:row>
          <xdr:rowOff>228600</xdr:rowOff>
        </xdr:to>
        <xdr:sp macro="" textlink="">
          <xdr:nvSpPr>
            <xdr:cNvPr id="3182" name="Option Button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161925</xdr:rowOff>
    </xdr:from>
    <xdr:to>
      <xdr:col>3</xdr:col>
      <xdr:colOff>266700</xdr:colOff>
      <xdr:row>5</xdr:row>
      <xdr:rowOff>161925</xdr:rowOff>
    </xdr:to>
    <xdr:pic>
      <xdr:nvPicPr>
        <xdr:cNvPr id="4325627" name="図 1">
          <a:extLst>
            <a:ext uri="{FF2B5EF4-FFF2-40B4-BE49-F238E27FC236}">
              <a16:creationId xmlns:a16="http://schemas.microsoft.com/office/drawing/2014/main" id="{00000000-0008-0000-0400-0000FB00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0" t="7693" r="25641" b="7693"/>
        <a:stretch>
          <a:fillRect/>
        </a:stretch>
      </xdr:blipFill>
      <xdr:spPr bwMode="auto">
        <a:xfrm>
          <a:off x="1085850" y="161925"/>
          <a:ext cx="523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</xdr:row>
      <xdr:rowOff>0</xdr:rowOff>
    </xdr:from>
    <xdr:to>
      <xdr:col>5</xdr:col>
      <xdr:colOff>238125</xdr:colOff>
      <xdr:row>6</xdr:row>
      <xdr:rowOff>9525</xdr:rowOff>
    </xdr:to>
    <xdr:pic>
      <xdr:nvPicPr>
        <xdr:cNvPr id="4325628" name="図 2">
          <a:extLst>
            <a:ext uri="{FF2B5EF4-FFF2-40B4-BE49-F238E27FC236}">
              <a16:creationId xmlns:a16="http://schemas.microsoft.com/office/drawing/2014/main" id="{00000000-0008-0000-0400-0000FC00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476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</xdr:row>
      <xdr:rowOff>9525</xdr:rowOff>
    </xdr:from>
    <xdr:to>
      <xdr:col>12</xdr:col>
      <xdr:colOff>123825</xdr:colOff>
      <xdr:row>21</xdr:row>
      <xdr:rowOff>152400</xdr:rowOff>
    </xdr:to>
    <xdr:graphicFrame macro="">
      <xdr:nvGraphicFramePr>
        <xdr:cNvPr id="4299422" name="グラフ 1">
          <a:extLst>
            <a:ext uri="{FF2B5EF4-FFF2-40B4-BE49-F238E27FC236}">
              <a16:creationId xmlns:a16="http://schemas.microsoft.com/office/drawing/2014/main" id="{00000000-0008-0000-0300-00009E9A4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219075</xdr:colOff>
      <xdr:row>5</xdr:row>
      <xdr:rowOff>0</xdr:rowOff>
    </xdr:from>
    <xdr:to>
      <xdr:col>24</xdr:col>
      <xdr:colOff>123825</xdr:colOff>
      <xdr:row>21</xdr:row>
      <xdr:rowOff>142875</xdr:rowOff>
    </xdr:to>
    <xdr:graphicFrame macro="">
      <xdr:nvGraphicFramePr>
        <xdr:cNvPr id="4299423" name="グラフ 1">
          <a:extLst>
            <a:ext uri="{FF2B5EF4-FFF2-40B4-BE49-F238E27FC236}">
              <a16:creationId xmlns:a16="http://schemas.microsoft.com/office/drawing/2014/main" id="{00000000-0008-0000-0300-00009F9A4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</xdr:colOff>
      <xdr:row>25</xdr:row>
      <xdr:rowOff>9525</xdr:rowOff>
    </xdr:from>
    <xdr:to>
      <xdr:col>19</xdr:col>
      <xdr:colOff>104775</xdr:colOff>
      <xdr:row>41</xdr:row>
      <xdr:rowOff>142875</xdr:rowOff>
    </xdr:to>
    <xdr:graphicFrame macro="">
      <xdr:nvGraphicFramePr>
        <xdr:cNvPr id="4299424" name="グラフ 1">
          <a:extLst>
            <a:ext uri="{FF2B5EF4-FFF2-40B4-BE49-F238E27FC236}">
              <a16:creationId xmlns:a16="http://schemas.microsoft.com/office/drawing/2014/main" id="{00000000-0008-0000-0300-0000A09A4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25</xdr:row>
      <xdr:rowOff>9525</xdr:rowOff>
    </xdr:from>
    <xdr:to>
      <xdr:col>12</xdr:col>
      <xdr:colOff>333375</xdr:colOff>
      <xdr:row>41</xdr:row>
      <xdr:rowOff>161925</xdr:rowOff>
    </xdr:to>
    <xdr:graphicFrame macro="">
      <xdr:nvGraphicFramePr>
        <xdr:cNvPr id="4299425" name="グラフ 1">
          <a:extLst>
            <a:ext uri="{FF2B5EF4-FFF2-40B4-BE49-F238E27FC236}">
              <a16:creationId xmlns:a16="http://schemas.microsoft.com/office/drawing/2014/main" id="{00000000-0008-0000-0300-0000A19A4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37</xdr:row>
          <xdr:rowOff>38100</xdr:rowOff>
        </xdr:from>
        <xdr:to>
          <xdr:col>24</xdr:col>
          <xdr:colOff>419100</xdr:colOff>
          <xdr:row>41</xdr:row>
          <xdr:rowOff>142875</xdr:rowOff>
        </xdr:to>
        <xdr:pic>
          <xdr:nvPicPr>
            <xdr:cNvPr id="4299426" name="図 7">
              <a:extLst>
                <a:ext uri="{FF2B5EF4-FFF2-40B4-BE49-F238E27FC236}">
                  <a16:creationId xmlns:a16="http://schemas.microsoft.com/office/drawing/2014/main" id="{00000000-0008-0000-0300-0000A29A41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PIC" spid="_x0000_s429949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0010775" y="6486525"/>
              <a:ext cx="828675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https://ondankataisaku.env.go.jp/coolchoice/" TargetMode="Externa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ctrlProp" Target="../ctrlProps/ctrlProp4.xml" />
  <Relationship Id="rId4" Type="http://schemas.openxmlformats.org/officeDocument/2006/relationships/ctrlProp" Target="../ctrlProps/ctrlProp3.xml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hyperlink" Target="http://www.j-lpgas.gr.jp/news/2010/03/2.html" TargetMode="External" />
  <Relationship Id="rId2" Type="http://schemas.openxmlformats.org/officeDocument/2006/relationships/hyperlink" Target="https://ghg-santeikohyo.env.go.jp/calc" TargetMode="External" />
  <Relationship Id="rId1" Type="http://schemas.openxmlformats.org/officeDocument/2006/relationships/hyperlink" Target="https://ghg-santeikohyo.env.go.jp/calc" TargetMode="External" />
  <Relationship Id="rId5" Type="http://schemas.openxmlformats.org/officeDocument/2006/relationships/printerSettings" Target="../printerSettings/printerSettings6.bin" />
  <Relationship Id="rId4" Type="http://schemas.openxmlformats.org/officeDocument/2006/relationships/hyperlink" Target="https://www.pref.chiba.lg.jp/suidou/souki/guideline/pi2016-r02.html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51"/>
  <sheetViews>
    <sheetView tabSelected="1" zoomScaleNormal="100" zoomScaleSheetLayoutView="100" workbookViewId="0">
      <selection activeCell="AT8" sqref="AT8"/>
    </sheetView>
  </sheetViews>
  <sheetFormatPr defaultColWidth="2.625" defaultRowHeight="13.5" x14ac:dyDescent="0.15"/>
  <cols>
    <col min="1" max="1" width="2.625" style="56"/>
    <col min="2" max="2" width="0.75" style="56" customWidth="1"/>
    <col min="3" max="38" width="2.625" style="56"/>
    <col min="39" max="39" width="0.75" style="56" customWidth="1"/>
    <col min="40" max="16384" width="2.625" style="56"/>
  </cols>
  <sheetData>
    <row r="2" spans="2:39" x14ac:dyDescent="0.15">
      <c r="B2" s="103" t="s">
        <v>92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</row>
    <row r="3" spans="2:39" x14ac:dyDescent="0.1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</row>
    <row r="6" spans="2:39" x14ac:dyDescent="0.15">
      <c r="C6" s="56" t="s">
        <v>66</v>
      </c>
    </row>
    <row r="7" spans="2:39" x14ac:dyDescent="0.15">
      <c r="C7" s="56" t="s">
        <v>63</v>
      </c>
    </row>
    <row r="9" spans="2:39" x14ac:dyDescent="0.15">
      <c r="C9" s="56" t="s">
        <v>57</v>
      </c>
    </row>
    <row r="28" spans="3:38" x14ac:dyDescent="0.15">
      <c r="AL28" s="57" t="s">
        <v>65</v>
      </c>
    </row>
    <row r="29" spans="3:38" x14ac:dyDescent="0.15">
      <c r="AL29" s="57" t="s">
        <v>84</v>
      </c>
    </row>
    <row r="30" spans="3:38" x14ac:dyDescent="0.15">
      <c r="AL30" s="57"/>
    </row>
    <row r="31" spans="3:38" x14ac:dyDescent="0.15">
      <c r="C31" s="56" t="s">
        <v>61</v>
      </c>
    </row>
    <row r="32" spans="3:38" ht="16.5" x14ac:dyDescent="0.15">
      <c r="D32" s="56" t="s">
        <v>64</v>
      </c>
    </row>
    <row r="33" spans="3:28" x14ac:dyDescent="0.15">
      <c r="E33" s="102" t="s">
        <v>71</v>
      </c>
      <c r="T33" s="56" t="s">
        <v>62</v>
      </c>
    </row>
    <row r="35" spans="3:28" x14ac:dyDescent="0.15">
      <c r="C35" s="56" t="s">
        <v>58</v>
      </c>
    </row>
    <row r="36" spans="3:28" ht="16.5" x14ac:dyDescent="0.15">
      <c r="D36" s="56" t="s">
        <v>60</v>
      </c>
    </row>
    <row r="38" spans="3:28" x14ac:dyDescent="0.15">
      <c r="E38" s="56" t="s">
        <v>59</v>
      </c>
    </row>
    <row r="42" spans="3:28" x14ac:dyDescent="0.15">
      <c r="AB42" s="58" t="s">
        <v>52</v>
      </c>
    </row>
    <row r="43" spans="3:28" x14ac:dyDescent="0.15">
      <c r="AA43" s="59" t="s">
        <v>68</v>
      </c>
    </row>
    <row r="51" spans="10:10" x14ac:dyDescent="0.15">
      <c r="J51" s="60"/>
    </row>
  </sheetData>
  <sheetProtection selectLockedCells="1" selectUnlockedCells="1"/>
  <mergeCells count="1">
    <mergeCell ref="B2:AM3"/>
  </mergeCells>
  <phoneticPr fontId="18"/>
  <hyperlinks>
    <hyperlink ref="E33" r:id="rId1" xr:uid="{00000000-0004-0000-0000-000000000000}"/>
  </hyperlinks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zoomScaleNormal="100" zoomScaleSheetLayoutView="100" workbookViewId="0">
      <pane xSplit="7" ySplit="7" topLeftCell="H8" activePane="bottomRight" state="frozen"/>
      <selection activeCell="AK7" sqref="AK7"/>
      <selection pane="topRight" activeCell="AK7" sqref="AK7"/>
      <selection pane="bottomLeft" activeCell="AK7" sqref="AK7"/>
      <selection pane="bottomRight" activeCell="F4" sqref="F4:H4"/>
    </sheetView>
  </sheetViews>
  <sheetFormatPr defaultRowHeight="13.5" x14ac:dyDescent="0.15"/>
  <cols>
    <col min="1" max="1" width="1.625" style="61" customWidth="1"/>
    <col min="2" max="2" width="3.625" style="61" customWidth="1"/>
    <col min="3" max="3" width="2.625" style="61" customWidth="1"/>
    <col min="4" max="4" width="6.125" style="61" customWidth="1"/>
    <col min="5" max="5" width="5.125" style="61" customWidth="1"/>
    <col min="6" max="6" width="10.25" style="61" customWidth="1"/>
    <col min="7" max="7" width="7.875" style="61" customWidth="1"/>
    <col min="8" max="8" width="9" style="61" customWidth="1"/>
    <col min="9" max="20" width="7.875" style="61" customWidth="1"/>
    <col min="21" max="21" width="1.625" style="61" customWidth="1"/>
    <col min="22" max="16384" width="9" style="61"/>
  </cols>
  <sheetData>
    <row r="1" spans="1:22" ht="9" customHeight="1" x14ac:dyDescent="0.15"/>
    <row r="2" spans="1:22" ht="9" customHeight="1" x14ac:dyDescent="0.3">
      <c r="G2" s="62"/>
      <c r="H2" s="62"/>
      <c r="I2" s="148"/>
      <c r="J2" s="148"/>
      <c r="K2" s="148"/>
      <c r="L2" s="148"/>
      <c r="M2" s="148"/>
      <c r="N2" s="148"/>
    </row>
    <row r="3" spans="1:22" ht="18" customHeight="1" x14ac:dyDescent="0.3">
      <c r="G3" s="62"/>
      <c r="H3" s="62"/>
      <c r="I3" s="149"/>
      <c r="J3" s="149"/>
      <c r="K3" s="149"/>
      <c r="L3" s="149"/>
      <c r="M3" s="149"/>
      <c r="N3" s="149"/>
      <c r="O3" s="149"/>
    </row>
    <row r="4" spans="1:22" ht="28.5" customHeight="1" x14ac:dyDescent="0.15">
      <c r="B4" s="63"/>
      <c r="C4" s="63"/>
      <c r="D4" s="63"/>
      <c r="E4" s="63"/>
      <c r="F4" s="105">
        <v>2024</v>
      </c>
      <c r="G4" s="105"/>
      <c r="H4" s="105"/>
      <c r="I4" s="150" t="s">
        <v>14</v>
      </c>
      <c r="J4" s="150"/>
      <c r="K4" s="150"/>
      <c r="L4" s="150"/>
      <c r="M4" s="150"/>
      <c r="N4" s="150"/>
      <c r="O4" s="150"/>
      <c r="P4" s="64"/>
      <c r="Q4" s="63"/>
      <c r="R4" s="63"/>
      <c r="S4" s="63"/>
      <c r="T4" s="63"/>
    </row>
    <row r="5" spans="1:22" ht="3.95" customHeight="1" x14ac:dyDescent="0.15">
      <c r="B5" s="63"/>
      <c r="C5" s="63"/>
      <c r="D5" s="63"/>
      <c r="E5" s="63"/>
      <c r="G5" s="64"/>
      <c r="H5" s="65"/>
      <c r="I5" s="66"/>
      <c r="J5" s="66"/>
      <c r="K5" s="66"/>
      <c r="L5" s="66"/>
      <c r="M5" s="66"/>
      <c r="N5" s="66"/>
      <c r="O5" s="66"/>
      <c r="P5" s="67"/>
      <c r="Q5" s="63"/>
      <c r="R5" s="63"/>
      <c r="S5" s="63"/>
      <c r="T5" s="63"/>
    </row>
    <row r="6" spans="1:22" ht="19.5" customHeight="1" x14ac:dyDescent="0.15">
      <c r="B6" s="138" t="s">
        <v>33</v>
      </c>
      <c r="C6" s="139"/>
      <c r="D6" s="139"/>
      <c r="E6" s="140"/>
      <c r="F6" s="144" t="s">
        <v>27</v>
      </c>
      <c r="G6" s="145"/>
      <c r="H6" s="124">
        <v>4</v>
      </c>
      <c r="I6" s="124">
        <v>5</v>
      </c>
      <c r="J6" s="124">
        <v>6</v>
      </c>
      <c r="K6" s="124">
        <v>7</v>
      </c>
      <c r="L6" s="124">
        <v>8</v>
      </c>
      <c r="M6" s="124">
        <v>9</v>
      </c>
      <c r="N6" s="124">
        <v>10</v>
      </c>
      <c r="O6" s="124">
        <v>11</v>
      </c>
      <c r="P6" s="124">
        <v>12</v>
      </c>
      <c r="Q6" s="124">
        <v>1</v>
      </c>
      <c r="R6" s="124">
        <v>2</v>
      </c>
      <c r="S6" s="124">
        <v>3</v>
      </c>
      <c r="T6" s="126" t="s">
        <v>54</v>
      </c>
    </row>
    <row r="7" spans="1:22" ht="19.5" customHeight="1" thickBot="1" x14ac:dyDescent="0.2">
      <c r="B7" s="141"/>
      <c r="C7" s="142"/>
      <c r="D7" s="142"/>
      <c r="E7" s="143"/>
      <c r="F7" s="146"/>
      <c r="G7" s="147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</row>
    <row r="8" spans="1:22" ht="19.5" customHeight="1" x14ac:dyDescent="0.15">
      <c r="B8" s="31"/>
      <c r="C8" s="32"/>
      <c r="D8" s="32"/>
      <c r="E8" s="33"/>
      <c r="F8" s="5" t="s">
        <v>29</v>
      </c>
      <c r="G8" s="15" t="s">
        <v>0</v>
      </c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3"/>
      <c r="T8" s="41" t="str">
        <f>IF(SUM(H8:S8)=0,"",SUM(H8:S8))</f>
        <v/>
      </c>
    </row>
    <row r="9" spans="1:22" ht="19.5" customHeight="1" thickBot="1" x14ac:dyDescent="0.2">
      <c r="B9" s="127" t="s">
        <v>55</v>
      </c>
      <c r="C9" s="128"/>
      <c r="D9" s="128"/>
      <c r="E9" s="129"/>
      <c r="F9" s="4" t="s">
        <v>28</v>
      </c>
      <c r="G9" s="16" t="s">
        <v>1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T9" s="42" t="str">
        <f>IF(SUM(H9:S9)=0,"",SUM(H9:S9))</f>
        <v/>
      </c>
      <c r="V9" s="68"/>
    </row>
    <row r="10" spans="1:22" ht="19.5" customHeight="1" thickBot="1" x14ac:dyDescent="0.2">
      <c r="B10" s="130">
        <f>排出係数!J5</f>
        <v>0.42199999999999999</v>
      </c>
      <c r="C10" s="131"/>
      <c r="D10" s="131"/>
      <c r="E10" s="132"/>
      <c r="F10" s="6" t="s">
        <v>36</v>
      </c>
      <c r="G10" s="7" t="s">
        <v>48</v>
      </c>
      <c r="H10" s="43" t="str">
        <f>IF(H8="","",H8*$B$10)</f>
        <v/>
      </c>
      <c r="I10" s="43" t="str">
        <f t="shared" ref="I10:S10" si="0">IF(I8="","",I8*$B$10)</f>
        <v/>
      </c>
      <c r="J10" s="43" t="str">
        <f t="shared" si="0"/>
        <v/>
      </c>
      <c r="K10" s="43" t="str">
        <f t="shared" si="0"/>
        <v/>
      </c>
      <c r="L10" s="43" t="str">
        <f t="shared" si="0"/>
        <v/>
      </c>
      <c r="M10" s="43" t="str">
        <f t="shared" si="0"/>
        <v/>
      </c>
      <c r="N10" s="43" t="str">
        <f t="shared" si="0"/>
        <v/>
      </c>
      <c r="O10" s="43" t="str">
        <f t="shared" si="0"/>
        <v/>
      </c>
      <c r="P10" s="43" t="str">
        <f t="shared" si="0"/>
        <v/>
      </c>
      <c r="Q10" s="43" t="str">
        <f t="shared" si="0"/>
        <v/>
      </c>
      <c r="R10" s="43" t="str">
        <f t="shared" si="0"/>
        <v/>
      </c>
      <c r="S10" s="43" t="str">
        <f t="shared" si="0"/>
        <v/>
      </c>
      <c r="T10" s="44" t="str">
        <f>IF(SUM(H10:S10)=0,"",SUM(H10:S10))</f>
        <v/>
      </c>
    </row>
    <row r="11" spans="1:22" ht="19.5" customHeight="1" x14ac:dyDescent="0.15">
      <c r="B11" s="133" t="s">
        <v>26</v>
      </c>
      <c r="C11" s="136" t="s">
        <v>19</v>
      </c>
      <c r="D11" s="137"/>
      <c r="E11" s="137"/>
      <c r="F11" s="5" t="s">
        <v>29</v>
      </c>
      <c r="G11" s="17" t="s">
        <v>16</v>
      </c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45" t="str">
        <f t="shared" ref="T11:T27" si="1">IF(SUM(H11:S11)=0,"",SUM(H11:S11))</f>
        <v/>
      </c>
      <c r="V11" s="68"/>
    </row>
    <row r="12" spans="1:22" ht="19.5" customHeight="1" thickBot="1" x14ac:dyDescent="0.2">
      <c r="B12" s="134"/>
      <c r="C12" s="39">
        <v>1</v>
      </c>
      <c r="D12" s="11" t="s">
        <v>22</v>
      </c>
      <c r="E12" s="13">
        <f>排出係数!J9</f>
        <v>2.23</v>
      </c>
      <c r="F12" s="4" t="s">
        <v>30</v>
      </c>
      <c r="G12" s="16" t="s">
        <v>1</v>
      </c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  <c r="T12" s="42" t="str">
        <f t="shared" si="1"/>
        <v/>
      </c>
      <c r="V12" s="68"/>
    </row>
    <row r="13" spans="1:22" ht="19.5" customHeight="1" thickBot="1" x14ac:dyDescent="0.2">
      <c r="B13" s="135"/>
      <c r="C13" s="40"/>
      <c r="D13" s="12" t="s">
        <v>21</v>
      </c>
      <c r="E13" s="14">
        <f>排出係数!J13</f>
        <v>6</v>
      </c>
      <c r="F13" s="6" t="s">
        <v>36</v>
      </c>
      <c r="G13" s="7" t="s">
        <v>15</v>
      </c>
      <c r="H13" s="43" t="str">
        <f>IF(H11="","",IF($C$12=1,H11*$E$12,H11*$E$13))</f>
        <v/>
      </c>
      <c r="I13" s="43" t="str">
        <f t="shared" ref="I13:S13" si="2">IF(I11="","",IF($C$12=1,I11*$E$12,I11*$E$13))</f>
        <v/>
      </c>
      <c r="J13" s="43" t="str">
        <f t="shared" si="2"/>
        <v/>
      </c>
      <c r="K13" s="43" t="str">
        <f>IF(K11="","",IF($C$12=1,K11*$E$12,K11*$E$13))</f>
        <v/>
      </c>
      <c r="L13" s="43" t="str">
        <f t="shared" si="2"/>
        <v/>
      </c>
      <c r="M13" s="43" t="str">
        <f t="shared" si="2"/>
        <v/>
      </c>
      <c r="N13" s="43" t="str">
        <f t="shared" si="2"/>
        <v/>
      </c>
      <c r="O13" s="43" t="str">
        <f t="shared" si="2"/>
        <v/>
      </c>
      <c r="P13" s="43" t="str">
        <f t="shared" si="2"/>
        <v/>
      </c>
      <c r="Q13" s="43" t="str">
        <f t="shared" si="2"/>
        <v/>
      </c>
      <c r="R13" s="43" t="str">
        <f t="shared" si="2"/>
        <v/>
      </c>
      <c r="S13" s="43" t="str">
        <f t="shared" si="2"/>
        <v/>
      </c>
      <c r="T13" s="44" t="str">
        <f>IF(SUM(H13:S13)=0,"",SUM(H13:S13))</f>
        <v/>
      </c>
    </row>
    <row r="14" spans="1:22" ht="19.5" customHeight="1" x14ac:dyDescent="0.15">
      <c r="B14" s="20"/>
      <c r="C14" s="18"/>
      <c r="D14" s="18"/>
      <c r="E14" s="19"/>
      <c r="F14" s="5" t="s">
        <v>29</v>
      </c>
      <c r="G14" s="17" t="s">
        <v>16</v>
      </c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/>
      <c r="T14" s="46" t="str">
        <f t="shared" si="1"/>
        <v/>
      </c>
      <c r="V14" s="69"/>
    </row>
    <row r="15" spans="1:22" ht="19.5" customHeight="1" thickBot="1" x14ac:dyDescent="0.2">
      <c r="A15" s="61" t="s">
        <v>34</v>
      </c>
      <c r="B15" s="108" t="s">
        <v>56</v>
      </c>
      <c r="C15" s="109"/>
      <c r="D15" s="109"/>
      <c r="E15" s="110"/>
      <c r="F15" s="4" t="s">
        <v>30</v>
      </c>
      <c r="G15" s="16" t="s">
        <v>1</v>
      </c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42" t="str">
        <f t="shared" si="1"/>
        <v/>
      </c>
      <c r="V15" s="68"/>
    </row>
    <row r="16" spans="1:22" ht="19.5" customHeight="1" thickBot="1" x14ac:dyDescent="0.2">
      <c r="B16" s="111">
        <f>排出係数!J17</f>
        <v>0.21099999999999999</v>
      </c>
      <c r="C16" s="112"/>
      <c r="D16" s="112"/>
      <c r="E16" s="112"/>
      <c r="F16" s="6" t="s">
        <v>36</v>
      </c>
      <c r="G16" s="7" t="s">
        <v>15</v>
      </c>
      <c r="H16" s="43" t="str">
        <f>IF(H14="","",H14*$B$16)</f>
        <v/>
      </c>
      <c r="I16" s="43" t="str">
        <f t="shared" ref="I16:S16" si="3">IF(I14="","",I14*$B$16)</f>
        <v/>
      </c>
      <c r="J16" s="43" t="str">
        <f t="shared" si="3"/>
        <v/>
      </c>
      <c r="K16" s="43" t="str">
        <f t="shared" si="3"/>
        <v/>
      </c>
      <c r="L16" s="43" t="str">
        <f t="shared" si="3"/>
        <v/>
      </c>
      <c r="M16" s="43" t="str">
        <f t="shared" si="3"/>
        <v/>
      </c>
      <c r="N16" s="43" t="str">
        <f t="shared" si="3"/>
        <v/>
      </c>
      <c r="O16" s="43" t="str">
        <f t="shared" si="3"/>
        <v/>
      </c>
      <c r="P16" s="43" t="str">
        <f t="shared" si="3"/>
        <v/>
      </c>
      <c r="Q16" s="43" t="str">
        <f t="shared" si="3"/>
        <v/>
      </c>
      <c r="R16" s="43" t="str">
        <f t="shared" si="3"/>
        <v/>
      </c>
      <c r="S16" s="43" t="str">
        <f t="shared" si="3"/>
        <v/>
      </c>
      <c r="T16" s="44" t="str">
        <f>IF(SUM(H16:S16)=0,"",SUM(H16:S16))</f>
        <v/>
      </c>
    </row>
    <row r="17" spans="2:22" ht="19.5" customHeight="1" x14ac:dyDescent="0.15">
      <c r="B17" s="113" t="s">
        <v>18</v>
      </c>
      <c r="C17" s="1"/>
      <c r="D17" s="2"/>
      <c r="E17" s="3"/>
      <c r="F17" s="5" t="s">
        <v>31</v>
      </c>
      <c r="G17" s="17" t="s">
        <v>3</v>
      </c>
      <c r="H17" s="2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45" t="str">
        <f t="shared" si="1"/>
        <v/>
      </c>
    </row>
    <row r="18" spans="2:22" ht="19.5" customHeight="1" thickBot="1" x14ac:dyDescent="0.2">
      <c r="B18" s="114"/>
      <c r="C18" s="117" t="s">
        <v>2</v>
      </c>
      <c r="D18" s="118"/>
      <c r="E18" s="119"/>
      <c r="F18" s="4" t="s">
        <v>30</v>
      </c>
      <c r="G18" s="16" t="s">
        <v>1</v>
      </c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42" t="str">
        <f t="shared" si="1"/>
        <v/>
      </c>
      <c r="V18" s="68"/>
    </row>
    <row r="19" spans="2:22" ht="19.5" customHeight="1" thickBot="1" x14ac:dyDescent="0.2">
      <c r="B19" s="114"/>
      <c r="C19" s="120">
        <f>排出係数!J21</f>
        <v>2.3199999999999998</v>
      </c>
      <c r="D19" s="121"/>
      <c r="E19" s="121"/>
      <c r="F19" s="6" t="s">
        <v>36</v>
      </c>
      <c r="G19" s="8" t="s">
        <v>15</v>
      </c>
      <c r="H19" s="43" t="str">
        <f>IF(H17="","",H17*$C$19)</f>
        <v/>
      </c>
      <c r="I19" s="43" t="str">
        <f t="shared" ref="I19:S19" si="4">IF(I17="","",I17*$C$19)</f>
        <v/>
      </c>
      <c r="J19" s="43" t="str">
        <f t="shared" si="4"/>
        <v/>
      </c>
      <c r="K19" s="43" t="str">
        <f t="shared" si="4"/>
        <v/>
      </c>
      <c r="L19" s="43" t="str">
        <f t="shared" si="4"/>
        <v/>
      </c>
      <c r="M19" s="43" t="str">
        <f t="shared" si="4"/>
        <v/>
      </c>
      <c r="N19" s="43" t="str">
        <f t="shared" si="4"/>
        <v/>
      </c>
      <c r="O19" s="43" t="str">
        <f t="shared" si="4"/>
        <v/>
      </c>
      <c r="P19" s="43" t="str">
        <f t="shared" si="4"/>
        <v/>
      </c>
      <c r="Q19" s="43" t="str">
        <f t="shared" si="4"/>
        <v/>
      </c>
      <c r="R19" s="43" t="str">
        <f t="shared" si="4"/>
        <v/>
      </c>
      <c r="S19" s="43" t="str">
        <f t="shared" si="4"/>
        <v/>
      </c>
      <c r="T19" s="44" t="str">
        <f>IF(SUM(H19:S19)=0,"",SUM(H19:S19))</f>
        <v/>
      </c>
    </row>
    <row r="20" spans="2:22" ht="19.5" customHeight="1" x14ac:dyDescent="0.15">
      <c r="B20" s="114"/>
      <c r="C20" s="1"/>
      <c r="D20" s="2"/>
      <c r="E20" s="3"/>
      <c r="F20" s="5" t="s">
        <v>31</v>
      </c>
      <c r="G20" s="15" t="s">
        <v>3</v>
      </c>
      <c r="H20" s="2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  <c r="T20" s="47" t="str">
        <f t="shared" si="1"/>
        <v/>
      </c>
    </row>
    <row r="21" spans="2:22" ht="19.5" customHeight="1" thickBot="1" x14ac:dyDescent="0.2">
      <c r="B21" s="114"/>
      <c r="C21" s="117" t="s">
        <v>23</v>
      </c>
      <c r="D21" s="118"/>
      <c r="E21" s="119"/>
      <c r="F21" s="4" t="s">
        <v>30</v>
      </c>
      <c r="G21" s="16" t="s">
        <v>1</v>
      </c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42" t="str">
        <f t="shared" si="1"/>
        <v/>
      </c>
    </row>
    <row r="22" spans="2:22" ht="19.5" customHeight="1" thickBot="1" x14ac:dyDescent="0.2">
      <c r="B22" s="114"/>
      <c r="C22" s="120">
        <f>排出係数!J25</f>
        <v>2.62</v>
      </c>
      <c r="D22" s="121"/>
      <c r="E22" s="121"/>
      <c r="F22" s="6" t="s">
        <v>36</v>
      </c>
      <c r="G22" s="7" t="s">
        <v>15</v>
      </c>
      <c r="H22" s="43" t="str">
        <f>IF(H20="","",H20*$C$22)</f>
        <v/>
      </c>
      <c r="I22" s="43" t="str">
        <f t="shared" ref="I22:S22" si="5">IF(I20="","",I20*$C$22)</f>
        <v/>
      </c>
      <c r="J22" s="43" t="str">
        <f t="shared" si="5"/>
        <v/>
      </c>
      <c r="K22" s="43" t="str">
        <f t="shared" si="5"/>
        <v/>
      </c>
      <c r="L22" s="43" t="str">
        <f t="shared" si="5"/>
        <v/>
      </c>
      <c r="M22" s="43" t="str">
        <f t="shared" si="5"/>
        <v/>
      </c>
      <c r="N22" s="43" t="str">
        <f t="shared" si="5"/>
        <v/>
      </c>
      <c r="O22" s="43" t="str">
        <f t="shared" si="5"/>
        <v/>
      </c>
      <c r="P22" s="43" t="str">
        <f t="shared" si="5"/>
        <v/>
      </c>
      <c r="Q22" s="43" t="str">
        <f t="shared" si="5"/>
        <v/>
      </c>
      <c r="R22" s="43" t="str">
        <f t="shared" si="5"/>
        <v/>
      </c>
      <c r="S22" s="43" t="str">
        <f t="shared" si="5"/>
        <v/>
      </c>
      <c r="T22" s="44" t="str">
        <f>IF(SUM(H22:S22)=0,"",SUM(H22:S22))</f>
        <v/>
      </c>
    </row>
    <row r="23" spans="2:22" ht="19.5" customHeight="1" x14ac:dyDescent="0.15">
      <c r="B23" s="115"/>
      <c r="C23" s="1"/>
      <c r="D23" s="2"/>
      <c r="E23" s="3"/>
      <c r="F23" s="5" t="s">
        <v>31</v>
      </c>
      <c r="G23" s="17" t="s">
        <v>3</v>
      </c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  <c r="T23" s="46" t="str">
        <f t="shared" si="1"/>
        <v/>
      </c>
    </row>
    <row r="24" spans="2:22" ht="19.5" customHeight="1" thickBot="1" x14ac:dyDescent="0.2">
      <c r="B24" s="115"/>
      <c r="C24" s="117" t="s">
        <v>24</v>
      </c>
      <c r="D24" s="118"/>
      <c r="E24" s="119"/>
      <c r="F24" s="4" t="s">
        <v>30</v>
      </c>
      <c r="G24" s="16" t="s">
        <v>1</v>
      </c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42" t="str">
        <f t="shared" si="1"/>
        <v/>
      </c>
      <c r="V24" s="68"/>
    </row>
    <row r="25" spans="2:22" ht="19.5" customHeight="1" x14ac:dyDescent="0.15">
      <c r="B25" s="116"/>
      <c r="C25" s="122">
        <f>排出係数!J29</f>
        <v>2.5</v>
      </c>
      <c r="D25" s="123"/>
      <c r="E25" s="123"/>
      <c r="F25" s="6" t="s">
        <v>36</v>
      </c>
      <c r="G25" s="8" t="s">
        <v>15</v>
      </c>
      <c r="H25" s="48" t="str">
        <f>IF(H23="","",H23*$C$25)</f>
        <v/>
      </c>
      <c r="I25" s="48" t="str">
        <f t="shared" ref="I25:S25" si="6">IF(I23="","",I23*$C$25)</f>
        <v/>
      </c>
      <c r="J25" s="48" t="str">
        <f t="shared" si="6"/>
        <v/>
      </c>
      <c r="K25" s="48" t="str">
        <f t="shared" si="6"/>
        <v/>
      </c>
      <c r="L25" s="48" t="str">
        <f t="shared" si="6"/>
        <v/>
      </c>
      <c r="M25" s="48" t="str">
        <f t="shared" si="6"/>
        <v/>
      </c>
      <c r="N25" s="48" t="str">
        <f t="shared" si="6"/>
        <v/>
      </c>
      <c r="O25" s="48" t="str">
        <f t="shared" si="6"/>
        <v/>
      </c>
      <c r="P25" s="48" t="str">
        <f t="shared" si="6"/>
        <v/>
      </c>
      <c r="Q25" s="48" t="str">
        <f t="shared" si="6"/>
        <v/>
      </c>
      <c r="R25" s="48" t="str">
        <f t="shared" si="6"/>
        <v/>
      </c>
      <c r="S25" s="48" t="str">
        <f t="shared" si="6"/>
        <v/>
      </c>
      <c r="T25" s="44" t="str">
        <f>IF(SUM(H25:S25)=0,"",SUM(H25:S25))</f>
        <v/>
      </c>
    </row>
    <row r="26" spans="2:22" ht="19.5" customHeight="1" x14ac:dyDescent="0.15">
      <c r="B26" s="106" t="s">
        <v>20</v>
      </c>
      <c r="C26" s="107"/>
      <c r="D26" s="107"/>
      <c r="E26" s="107"/>
      <c r="F26" s="49" t="s">
        <v>32</v>
      </c>
      <c r="G26" s="9" t="s">
        <v>4</v>
      </c>
      <c r="H26" s="50" t="str">
        <f>IF(SUM(H9,H12,H15,H18,H21,H24)=0,"",SUM(H9,H12,H15,H18,H21,H24))</f>
        <v/>
      </c>
      <c r="I26" s="50" t="str">
        <f t="shared" ref="I26:S26" si="7">IF(SUM(I9,I12,I15,I18,I21,I24)=0,"",SUM(I9,I12,I15,I18,I21,I24))</f>
        <v/>
      </c>
      <c r="J26" s="50" t="str">
        <f t="shared" si="7"/>
        <v/>
      </c>
      <c r="K26" s="50" t="str">
        <f t="shared" si="7"/>
        <v/>
      </c>
      <c r="L26" s="50" t="str">
        <f t="shared" si="7"/>
        <v/>
      </c>
      <c r="M26" s="50" t="str">
        <f t="shared" si="7"/>
        <v/>
      </c>
      <c r="N26" s="50" t="str">
        <f t="shared" si="7"/>
        <v/>
      </c>
      <c r="O26" s="50" t="str">
        <f t="shared" si="7"/>
        <v/>
      </c>
      <c r="P26" s="50" t="str">
        <f t="shared" si="7"/>
        <v/>
      </c>
      <c r="Q26" s="50" t="str">
        <f t="shared" si="7"/>
        <v/>
      </c>
      <c r="R26" s="50" t="str">
        <f t="shared" si="7"/>
        <v/>
      </c>
      <c r="S26" s="50" t="str">
        <f t="shared" si="7"/>
        <v/>
      </c>
      <c r="T26" s="50" t="str">
        <f t="shared" si="1"/>
        <v/>
      </c>
    </row>
    <row r="27" spans="2:22" ht="19.5" customHeight="1" x14ac:dyDescent="0.15">
      <c r="B27" s="106"/>
      <c r="C27" s="107"/>
      <c r="D27" s="107"/>
      <c r="E27" s="107"/>
      <c r="F27" s="30" t="s">
        <v>36</v>
      </c>
      <c r="G27" s="10" t="s">
        <v>15</v>
      </c>
      <c r="H27" s="51" t="str">
        <f t="shared" ref="H27:S27" si="8">IF(SUM(H10,H13,H16,H19,H22,H25)=0,"",SUM(H10,H13,H16,H19,H22,H25))</f>
        <v/>
      </c>
      <c r="I27" s="51" t="str">
        <f t="shared" si="8"/>
        <v/>
      </c>
      <c r="J27" s="51" t="str">
        <f t="shared" si="8"/>
        <v/>
      </c>
      <c r="K27" s="51" t="str">
        <f t="shared" si="8"/>
        <v/>
      </c>
      <c r="L27" s="51" t="str">
        <f t="shared" si="8"/>
        <v/>
      </c>
      <c r="M27" s="51" t="str">
        <f t="shared" si="8"/>
        <v/>
      </c>
      <c r="N27" s="51" t="str">
        <f t="shared" si="8"/>
        <v/>
      </c>
      <c r="O27" s="51" t="str">
        <f t="shared" si="8"/>
        <v/>
      </c>
      <c r="P27" s="51" t="str">
        <f t="shared" si="8"/>
        <v/>
      </c>
      <c r="Q27" s="51" t="str">
        <f t="shared" si="8"/>
        <v/>
      </c>
      <c r="R27" s="51" t="str">
        <f t="shared" si="8"/>
        <v/>
      </c>
      <c r="S27" s="51" t="str">
        <f t="shared" si="8"/>
        <v/>
      </c>
      <c r="T27" s="51" t="str">
        <f t="shared" si="1"/>
        <v/>
      </c>
    </row>
    <row r="28" spans="2:22" ht="19.5" customHeight="1" x14ac:dyDescent="0.1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 t="s">
        <v>91</v>
      </c>
    </row>
    <row r="29" spans="2:22" ht="19.5" customHeight="1" x14ac:dyDescent="0.15"/>
    <row r="30" spans="2:22" ht="19.5" customHeight="1" x14ac:dyDescent="0.15"/>
    <row r="31" spans="2:22" ht="9" customHeight="1" x14ac:dyDescent="0.15"/>
  </sheetData>
  <sheetProtection selectLockedCells="1"/>
  <mergeCells count="33">
    <mergeCell ref="I2:N2"/>
    <mergeCell ref="I3:O3"/>
    <mergeCell ref="I4:O4"/>
    <mergeCell ref="L6:L7"/>
    <mergeCell ref="P6:P7"/>
    <mergeCell ref="I6:I7"/>
    <mergeCell ref="J6:J7"/>
    <mergeCell ref="S6:S7"/>
    <mergeCell ref="T6:T7"/>
    <mergeCell ref="B9:E9"/>
    <mergeCell ref="B10:E10"/>
    <mergeCell ref="B11:B13"/>
    <mergeCell ref="C11:E11"/>
    <mergeCell ref="M6:M7"/>
    <mergeCell ref="N6:N7"/>
    <mergeCell ref="O6:O7"/>
    <mergeCell ref="K6:K7"/>
    <mergeCell ref="Q6:Q7"/>
    <mergeCell ref="R6:R7"/>
    <mergeCell ref="B6:E7"/>
    <mergeCell ref="F6:G7"/>
    <mergeCell ref="H6:H7"/>
    <mergeCell ref="F4:H4"/>
    <mergeCell ref="B26:E27"/>
    <mergeCell ref="B15:E15"/>
    <mergeCell ref="B16:E16"/>
    <mergeCell ref="B17:B25"/>
    <mergeCell ref="C18:E18"/>
    <mergeCell ref="C19:E19"/>
    <mergeCell ref="C21:E21"/>
    <mergeCell ref="C22:E22"/>
    <mergeCell ref="C24:E24"/>
    <mergeCell ref="C25:E25"/>
  </mergeCells>
  <phoneticPr fontId="11"/>
  <printOptions horizontalCentered="1" vertic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82113" r:id="rId4" name="Option Button 1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3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114" r:id="rId5" name="Option Button 2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3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31"/>
  <sheetViews>
    <sheetView zoomScaleNormal="100" zoomScaleSheetLayoutView="100" workbookViewId="0">
      <pane xSplit="7" ySplit="7" topLeftCell="H12" activePane="bottomRight" state="frozen"/>
      <selection activeCell="AK7" sqref="AK7"/>
      <selection pane="topRight" activeCell="AK7" sqref="AK7"/>
      <selection pane="bottomLeft" activeCell="AK7" sqref="AK7"/>
      <selection pane="bottomRight" activeCell="F6" sqref="F6:G7"/>
    </sheetView>
  </sheetViews>
  <sheetFormatPr defaultRowHeight="13.5" x14ac:dyDescent="0.15"/>
  <cols>
    <col min="1" max="1" width="1.625" style="61" customWidth="1"/>
    <col min="2" max="2" width="3.625" style="61" customWidth="1"/>
    <col min="3" max="3" width="2.625" style="61" customWidth="1"/>
    <col min="4" max="4" width="6.125" style="61" customWidth="1"/>
    <col min="5" max="5" width="5.125" style="61" customWidth="1"/>
    <col min="6" max="6" width="10.25" style="61" customWidth="1"/>
    <col min="7" max="20" width="7.875" style="61" customWidth="1"/>
    <col min="21" max="21" width="1.625" style="61" customWidth="1"/>
    <col min="22" max="16384" width="9" style="61"/>
  </cols>
  <sheetData>
    <row r="1" spans="1:20" ht="9" customHeight="1" x14ac:dyDescent="0.15"/>
    <row r="2" spans="1:20" ht="9" customHeight="1" x14ac:dyDescent="0.3">
      <c r="G2" s="62"/>
      <c r="H2" s="62"/>
      <c r="I2" s="148"/>
      <c r="J2" s="148"/>
      <c r="K2" s="148"/>
      <c r="L2" s="148"/>
      <c r="M2" s="148"/>
      <c r="N2" s="148"/>
    </row>
    <row r="3" spans="1:20" ht="18" customHeight="1" x14ac:dyDescent="0.3">
      <c r="G3" s="62"/>
      <c r="H3" s="62"/>
      <c r="I3" s="149"/>
      <c r="J3" s="149"/>
      <c r="K3" s="149"/>
      <c r="L3" s="149"/>
      <c r="M3" s="149"/>
      <c r="N3" s="149"/>
      <c r="O3" s="149"/>
    </row>
    <row r="4" spans="1:20" ht="28.5" customHeight="1" x14ac:dyDescent="0.15">
      <c r="B4" s="63"/>
      <c r="C4" s="63"/>
      <c r="D4" s="63"/>
      <c r="E4" s="63"/>
      <c r="F4" s="105">
        <v>2025</v>
      </c>
      <c r="G4" s="105"/>
      <c r="H4" s="105"/>
      <c r="I4" s="150" t="s">
        <v>14</v>
      </c>
      <c r="J4" s="150"/>
      <c r="K4" s="150"/>
      <c r="L4" s="150"/>
      <c r="M4" s="150"/>
      <c r="N4" s="150"/>
      <c r="O4" s="150"/>
      <c r="P4" s="64"/>
      <c r="Q4" s="63"/>
      <c r="R4" s="63"/>
      <c r="S4" s="63"/>
      <c r="T4" s="63"/>
    </row>
    <row r="5" spans="1:20" ht="3.95" customHeight="1" x14ac:dyDescent="0.15">
      <c r="B5" s="63"/>
      <c r="C5" s="63"/>
      <c r="D5" s="63"/>
      <c r="E5" s="63"/>
      <c r="G5" s="64"/>
      <c r="H5" s="65"/>
      <c r="I5" s="66"/>
      <c r="J5" s="66"/>
      <c r="K5" s="66"/>
      <c r="L5" s="66"/>
      <c r="M5" s="66"/>
      <c r="N5" s="66"/>
      <c r="O5" s="66"/>
      <c r="P5" s="67"/>
      <c r="Q5" s="63"/>
      <c r="R5" s="63"/>
      <c r="S5" s="63"/>
      <c r="T5" s="63"/>
    </row>
    <row r="6" spans="1:20" ht="19.5" customHeight="1" x14ac:dyDescent="0.15">
      <c r="B6" s="138" t="s">
        <v>33</v>
      </c>
      <c r="C6" s="139"/>
      <c r="D6" s="139"/>
      <c r="E6" s="140"/>
      <c r="F6" s="144" t="s">
        <v>27</v>
      </c>
      <c r="G6" s="145"/>
      <c r="H6" s="124">
        <v>4</v>
      </c>
      <c r="I6" s="124">
        <v>5</v>
      </c>
      <c r="J6" s="124">
        <v>6</v>
      </c>
      <c r="K6" s="124">
        <v>7</v>
      </c>
      <c r="L6" s="124">
        <v>8</v>
      </c>
      <c r="M6" s="124">
        <v>9</v>
      </c>
      <c r="N6" s="124">
        <v>10</v>
      </c>
      <c r="O6" s="124">
        <v>11</v>
      </c>
      <c r="P6" s="124">
        <v>12</v>
      </c>
      <c r="Q6" s="124">
        <v>1</v>
      </c>
      <c r="R6" s="124">
        <v>2</v>
      </c>
      <c r="S6" s="124">
        <v>3</v>
      </c>
      <c r="T6" s="126" t="s">
        <v>54</v>
      </c>
    </row>
    <row r="7" spans="1:20" ht="19.5" customHeight="1" thickBot="1" x14ac:dyDescent="0.2">
      <c r="B7" s="141"/>
      <c r="C7" s="142"/>
      <c r="D7" s="142"/>
      <c r="E7" s="143"/>
      <c r="F7" s="146"/>
      <c r="G7" s="147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</row>
    <row r="8" spans="1:20" ht="19.5" customHeight="1" x14ac:dyDescent="0.15">
      <c r="B8" s="31"/>
      <c r="C8" s="32"/>
      <c r="D8" s="32"/>
      <c r="E8" s="33"/>
      <c r="F8" s="5" t="s">
        <v>29</v>
      </c>
      <c r="G8" s="15" t="s">
        <v>0</v>
      </c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3"/>
      <c r="T8" s="41" t="str">
        <f>IF(SUM(H8:S8)=0,"",SUM(H8:S8))</f>
        <v/>
      </c>
    </row>
    <row r="9" spans="1:20" ht="19.5" customHeight="1" thickBot="1" x14ac:dyDescent="0.2">
      <c r="B9" s="127" t="s">
        <v>25</v>
      </c>
      <c r="C9" s="128"/>
      <c r="D9" s="128"/>
      <c r="E9" s="129"/>
      <c r="F9" s="4" t="s">
        <v>28</v>
      </c>
      <c r="G9" s="16" t="s">
        <v>1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T9" s="42" t="str">
        <f>IF(SUM(H9:S9)=0,"",SUM(H9:S9))</f>
        <v/>
      </c>
    </row>
    <row r="10" spans="1:20" ht="19.5" customHeight="1" thickBot="1" x14ac:dyDescent="0.2">
      <c r="B10" s="130">
        <f>排出係数!J5</f>
        <v>0.42199999999999999</v>
      </c>
      <c r="C10" s="131"/>
      <c r="D10" s="131"/>
      <c r="E10" s="132"/>
      <c r="F10" s="6" t="s">
        <v>36</v>
      </c>
      <c r="G10" s="7" t="s">
        <v>35</v>
      </c>
      <c r="H10" s="43" t="str">
        <f>IF(H8="","",H8*$B$10)</f>
        <v/>
      </c>
      <c r="I10" s="43" t="str">
        <f t="shared" ref="I10:S10" si="0">IF(I8="","",I8*$B$10)</f>
        <v/>
      </c>
      <c r="J10" s="43" t="str">
        <f t="shared" si="0"/>
        <v/>
      </c>
      <c r="K10" s="43" t="str">
        <f t="shared" si="0"/>
        <v/>
      </c>
      <c r="L10" s="43" t="str">
        <f t="shared" si="0"/>
        <v/>
      </c>
      <c r="M10" s="43" t="str">
        <f t="shared" si="0"/>
        <v/>
      </c>
      <c r="N10" s="43" t="str">
        <f t="shared" si="0"/>
        <v/>
      </c>
      <c r="O10" s="43" t="str">
        <f t="shared" si="0"/>
        <v/>
      </c>
      <c r="P10" s="43" t="str">
        <f t="shared" si="0"/>
        <v/>
      </c>
      <c r="Q10" s="43" t="str">
        <f t="shared" si="0"/>
        <v/>
      </c>
      <c r="R10" s="43" t="str">
        <f t="shared" si="0"/>
        <v/>
      </c>
      <c r="S10" s="43" t="str">
        <f t="shared" si="0"/>
        <v/>
      </c>
      <c r="T10" s="44" t="str">
        <f>IF(SUM(H10:S10)=0,"",SUM(H10:S10))</f>
        <v/>
      </c>
    </row>
    <row r="11" spans="1:20" ht="19.5" customHeight="1" x14ac:dyDescent="0.15">
      <c r="B11" s="133" t="s">
        <v>26</v>
      </c>
      <c r="C11" s="136" t="s">
        <v>19</v>
      </c>
      <c r="D11" s="137"/>
      <c r="E11" s="137"/>
      <c r="F11" s="5" t="s">
        <v>29</v>
      </c>
      <c r="G11" s="17" t="s">
        <v>16</v>
      </c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45" t="str">
        <f t="shared" ref="T11:T27" si="1">IF(SUM(H11:S11)=0,"",SUM(H11:S11))</f>
        <v/>
      </c>
    </row>
    <row r="12" spans="1:20" ht="19.5" customHeight="1" thickBot="1" x14ac:dyDescent="0.2">
      <c r="B12" s="134"/>
      <c r="C12" s="39">
        <v>1</v>
      </c>
      <c r="D12" s="11" t="s">
        <v>22</v>
      </c>
      <c r="E12" s="13">
        <f>排出係数!J9</f>
        <v>2.23</v>
      </c>
      <c r="F12" s="4" t="s">
        <v>30</v>
      </c>
      <c r="G12" s="16" t="s">
        <v>1</v>
      </c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  <c r="T12" s="42" t="str">
        <f t="shared" si="1"/>
        <v/>
      </c>
    </row>
    <row r="13" spans="1:20" ht="19.5" customHeight="1" thickBot="1" x14ac:dyDescent="0.2">
      <c r="B13" s="135"/>
      <c r="C13" s="40"/>
      <c r="D13" s="12" t="s">
        <v>21</v>
      </c>
      <c r="E13" s="14">
        <f>排出係数!J13</f>
        <v>6</v>
      </c>
      <c r="F13" s="6" t="s">
        <v>36</v>
      </c>
      <c r="G13" s="7" t="s">
        <v>15</v>
      </c>
      <c r="H13" s="43" t="str">
        <f>IF(H11="","",IF($C$12=1,H11*$E$12,H11*$E$13))</f>
        <v/>
      </c>
      <c r="I13" s="43" t="str">
        <f t="shared" ref="I13:S13" si="2">IF(I11="","",IF($C$12=1,I11*$E$12,I11*$E$13))</f>
        <v/>
      </c>
      <c r="J13" s="43" t="str">
        <f t="shared" si="2"/>
        <v/>
      </c>
      <c r="K13" s="43" t="str">
        <f>IF(K11="","",IF($C$12=1,K11*$E$12,K11*$E$13))</f>
        <v/>
      </c>
      <c r="L13" s="43" t="str">
        <f t="shared" si="2"/>
        <v/>
      </c>
      <c r="M13" s="43" t="str">
        <f t="shared" si="2"/>
        <v/>
      </c>
      <c r="N13" s="43" t="str">
        <f t="shared" si="2"/>
        <v/>
      </c>
      <c r="O13" s="43" t="str">
        <f t="shared" si="2"/>
        <v/>
      </c>
      <c r="P13" s="43" t="str">
        <f t="shared" si="2"/>
        <v/>
      </c>
      <c r="Q13" s="43" t="str">
        <f t="shared" si="2"/>
        <v/>
      </c>
      <c r="R13" s="43" t="str">
        <f t="shared" si="2"/>
        <v/>
      </c>
      <c r="S13" s="43" t="str">
        <f t="shared" si="2"/>
        <v/>
      </c>
      <c r="T13" s="44" t="str">
        <f>IF(SUM(H13:S13)=0,"",SUM(H13:S13))</f>
        <v/>
      </c>
    </row>
    <row r="14" spans="1:20" ht="19.5" customHeight="1" x14ac:dyDescent="0.15">
      <c r="B14" s="20"/>
      <c r="C14" s="18"/>
      <c r="D14" s="18"/>
      <c r="E14" s="19"/>
      <c r="F14" s="5" t="s">
        <v>29</v>
      </c>
      <c r="G14" s="17" t="s">
        <v>17</v>
      </c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/>
      <c r="T14" s="46" t="str">
        <f t="shared" si="1"/>
        <v/>
      </c>
    </row>
    <row r="15" spans="1:20" ht="19.5" customHeight="1" thickBot="1" x14ac:dyDescent="0.2">
      <c r="A15" s="61" t="s">
        <v>34</v>
      </c>
      <c r="B15" s="108" t="s">
        <v>56</v>
      </c>
      <c r="C15" s="109"/>
      <c r="D15" s="109"/>
      <c r="E15" s="110"/>
      <c r="F15" s="4" t="s">
        <v>30</v>
      </c>
      <c r="G15" s="16" t="s">
        <v>1</v>
      </c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42" t="str">
        <f t="shared" si="1"/>
        <v/>
      </c>
    </row>
    <row r="16" spans="1:20" ht="19.5" customHeight="1" thickBot="1" x14ac:dyDescent="0.2">
      <c r="B16" s="111">
        <f>排出係数!J17</f>
        <v>0.21099999999999999</v>
      </c>
      <c r="C16" s="112"/>
      <c r="D16" s="112"/>
      <c r="E16" s="112"/>
      <c r="F16" s="6" t="s">
        <v>36</v>
      </c>
      <c r="G16" s="7" t="s">
        <v>15</v>
      </c>
      <c r="H16" s="43" t="str">
        <f>IF(H14="","",H14*$B$16)</f>
        <v/>
      </c>
      <c r="I16" s="43" t="str">
        <f t="shared" ref="I16:S16" si="3">IF(I14="","",I14*$B$16)</f>
        <v/>
      </c>
      <c r="J16" s="43" t="str">
        <f t="shared" si="3"/>
        <v/>
      </c>
      <c r="K16" s="43" t="str">
        <f t="shared" si="3"/>
        <v/>
      </c>
      <c r="L16" s="43" t="str">
        <f t="shared" si="3"/>
        <v/>
      </c>
      <c r="M16" s="43" t="str">
        <f t="shared" si="3"/>
        <v/>
      </c>
      <c r="N16" s="43" t="str">
        <f t="shared" si="3"/>
        <v/>
      </c>
      <c r="O16" s="43" t="str">
        <f t="shared" si="3"/>
        <v/>
      </c>
      <c r="P16" s="43" t="str">
        <f t="shared" si="3"/>
        <v/>
      </c>
      <c r="Q16" s="43" t="str">
        <f t="shared" si="3"/>
        <v/>
      </c>
      <c r="R16" s="43" t="str">
        <f t="shared" si="3"/>
        <v/>
      </c>
      <c r="S16" s="43" t="str">
        <f t="shared" si="3"/>
        <v/>
      </c>
      <c r="T16" s="44" t="str">
        <f>IF(SUM(H16:S16)=0,"",SUM(H16:S16))</f>
        <v/>
      </c>
    </row>
    <row r="17" spans="2:20" ht="19.5" customHeight="1" x14ac:dyDescent="0.15">
      <c r="B17" s="113" t="s">
        <v>18</v>
      </c>
      <c r="C17" s="1"/>
      <c r="D17" s="2"/>
      <c r="E17" s="3"/>
      <c r="F17" s="5" t="s">
        <v>31</v>
      </c>
      <c r="G17" s="17" t="s">
        <v>3</v>
      </c>
      <c r="H17" s="27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45" t="str">
        <f t="shared" si="1"/>
        <v/>
      </c>
    </row>
    <row r="18" spans="2:20" ht="19.5" customHeight="1" thickBot="1" x14ac:dyDescent="0.2">
      <c r="B18" s="114"/>
      <c r="C18" s="117" t="s">
        <v>2</v>
      </c>
      <c r="D18" s="118"/>
      <c r="E18" s="119"/>
      <c r="F18" s="4" t="s">
        <v>30</v>
      </c>
      <c r="G18" s="16" t="s">
        <v>1</v>
      </c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42" t="str">
        <f t="shared" si="1"/>
        <v/>
      </c>
    </row>
    <row r="19" spans="2:20" ht="19.5" customHeight="1" thickBot="1" x14ac:dyDescent="0.2">
      <c r="B19" s="114"/>
      <c r="C19" s="120">
        <f>排出係数!J21</f>
        <v>2.3199999999999998</v>
      </c>
      <c r="D19" s="121"/>
      <c r="E19" s="121"/>
      <c r="F19" s="6" t="s">
        <v>36</v>
      </c>
      <c r="G19" s="8" t="s">
        <v>15</v>
      </c>
      <c r="H19" s="43" t="str">
        <f>IF(H17="","",H17*$C$19)</f>
        <v/>
      </c>
      <c r="I19" s="43" t="str">
        <f t="shared" ref="I19:S19" si="4">IF(I17="","",I17*$C$19)</f>
        <v/>
      </c>
      <c r="J19" s="43" t="str">
        <f t="shared" si="4"/>
        <v/>
      </c>
      <c r="K19" s="43" t="str">
        <f t="shared" si="4"/>
        <v/>
      </c>
      <c r="L19" s="43" t="str">
        <f t="shared" si="4"/>
        <v/>
      </c>
      <c r="M19" s="43" t="str">
        <f t="shared" si="4"/>
        <v/>
      </c>
      <c r="N19" s="43" t="str">
        <f t="shared" si="4"/>
        <v/>
      </c>
      <c r="O19" s="43" t="str">
        <f t="shared" si="4"/>
        <v/>
      </c>
      <c r="P19" s="43" t="str">
        <f t="shared" si="4"/>
        <v/>
      </c>
      <c r="Q19" s="43" t="str">
        <f t="shared" si="4"/>
        <v/>
      </c>
      <c r="R19" s="43" t="str">
        <f t="shared" si="4"/>
        <v/>
      </c>
      <c r="S19" s="43" t="str">
        <f t="shared" si="4"/>
        <v/>
      </c>
      <c r="T19" s="44" t="str">
        <f>IF(SUM(H19:S19)=0,"",SUM(H19:S19))</f>
        <v/>
      </c>
    </row>
    <row r="20" spans="2:20" ht="19.5" customHeight="1" x14ac:dyDescent="0.15">
      <c r="B20" s="114"/>
      <c r="C20" s="1"/>
      <c r="D20" s="2"/>
      <c r="E20" s="3"/>
      <c r="F20" s="5" t="s">
        <v>31</v>
      </c>
      <c r="G20" s="15" t="s">
        <v>3</v>
      </c>
      <c r="H20" s="2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  <c r="T20" s="47" t="str">
        <f t="shared" si="1"/>
        <v/>
      </c>
    </row>
    <row r="21" spans="2:20" ht="19.5" customHeight="1" thickBot="1" x14ac:dyDescent="0.2">
      <c r="B21" s="114"/>
      <c r="C21" s="117" t="s">
        <v>23</v>
      </c>
      <c r="D21" s="118"/>
      <c r="E21" s="119"/>
      <c r="F21" s="4" t="s">
        <v>30</v>
      </c>
      <c r="G21" s="16" t="s">
        <v>1</v>
      </c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42" t="str">
        <f t="shared" si="1"/>
        <v/>
      </c>
    </row>
    <row r="22" spans="2:20" ht="19.5" customHeight="1" thickBot="1" x14ac:dyDescent="0.2">
      <c r="B22" s="114"/>
      <c r="C22" s="120">
        <f>排出係数!J25</f>
        <v>2.62</v>
      </c>
      <c r="D22" s="121"/>
      <c r="E22" s="121"/>
      <c r="F22" s="6" t="s">
        <v>36</v>
      </c>
      <c r="G22" s="7" t="s">
        <v>15</v>
      </c>
      <c r="H22" s="43" t="str">
        <f>IF(H20="","",H20*$C$22)</f>
        <v/>
      </c>
      <c r="I22" s="43" t="str">
        <f t="shared" ref="I22:S22" si="5">IF(I20="","",I20*$C$22)</f>
        <v/>
      </c>
      <c r="J22" s="43" t="str">
        <f t="shared" si="5"/>
        <v/>
      </c>
      <c r="K22" s="43" t="str">
        <f t="shared" si="5"/>
        <v/>
      </c>
      <c r="L22" s="43" t="str">
        <f t="shared" si="5"/>
        <v/>
      </c>
      <c r="M22" s="43" t="str">
        <f t="shared" si="5"/>
        <v/>
      </c>
      <c r="N22" s="43" t="str">
        <f t="shared" si="5"/>
        <v/>
      </c>
      <c r="O22" s="43" t="str">
        <f t="shared" si="5"/>
        <v/>
      </c>
      <c r="P22" s="43" t="str">
        <f t="shared" si="5"/>
        <v/>
      </c>
      <c r="Q22" s="43" t="str">
        <f t="shared" si="5"/>
        <v/>
      </c>
      <c r="R22" s="43" t="str">
        <f t="shared" si="5"/>
        <v/>
      </c>
      <c r="S22" s="43" t="str">
        <f t="shared" si="5"/>
        <v/>
      </c>
      <c r="T22" s="44" t="str">
        <f>IF(SUM(H22:S22)=0,"",SUM(H22:S22))</f>
        <v/>
      </c>
    </row>
    <row r="23" spans="2:20" ht="19.5" customHeight="1" x14ac:dyDescent="0.15">
      <c r="B23" s="115"/>
      <c r="C23" s="1"/>
      <c r="D23" s="2"/>
      <c r="E23" s="3"/>
      <c r="F23" s="5" t="s">
        <v>31</v>
      </c>
      <c r="G23" s="17" t="s">
        <v>3</v>
      </c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  <c r="T23" s="46" t="str">
        <f t="shared" si="1"/>
        <v/>
      </c>
    </row>
    <row r="24" spans="2:20" ht="19.5" customHeight="1" thickBot="1" x14ac:dyDescent="0.2">
      <c r="B24" s="115"/>
      <c r="C24" s="117" t="s">
        <v>24</v>
      </c>
      <c r="D24" s="118"/>
      <c r="E24" s="119"/>
      <c r="F24" s="4" t="s">
        <v>30</v>
      </c>
      <c r="G24" s="16" t="s">
        <v>1</v>
      </c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42" t="str">
        <f t="shared" si="1"/>
        <v/>
      </c>
    </row>
    <row r="25" spans="2:20" ht="19.5" customHeight="1" x14ac:dyDescent="0.15">
      <c r="B25" s="116"/>
      <c r="C25" s="122">
        <f>排出係数!J29</f>
        <v>2.5</v>
      </c>
      <c r="D25" s="123"/>
      <c r="E25" s="123"/>
      <c r="F25" s="6" t="s">
        <v>36</v>
      </c>
      <c r="G25" s="8" t="s">
        <v>15</v>
      </c>
      <c r="H25" s="48" t="str">
        <f>IF(H23="","",H23*$C$25)</f>
        <v/>
      </c>
      <c r="I25" s="48" t="str">
        <f t="shared" ref="I25:S25" si="6">IF(I23="","",I23*$C$25)</f>
        <v/>
      </c>
      <c r="J25" s="48" t="str">
        <f t="shared" si="6"/>
        <v/>
      </c>
      <c r="K25" s="48" t="str">
        <f t="shared" si="6"/>
        <v/>
      </c>
      <c r="L25" s="48" t="str">
        <f t="shared" si="6"/>
        <v/>
      </c>
      <c r="M25" s="48" t="str">
        <f t="shared" si="6"/>
        <v/>
      </c>
      <c r="N25" s="48" t="str">
        <f t="shared" si="6"/>
        <v/>
      </c>
      <c r="O25" s="48" t="str">
        <f t="shared" si="6"/>
        <v/>
      </c>
      <c r="P25" s="48" t="str">
        <f t="shared" si="6"/>
        <v/>
      </c>
      <c r="Q25" s="48" t="str">
        <f t="shared" si="6"/>
        <v/>
      </c>
      <c r="R25" s="48" t="str">
        <f t="shared" si="6"/>
        <v/>
      </c>
      <c r="S25" s="48" t="str">
        <f t="shared" si="6"/>
        <v/>
      </c>
      <c r="T25" s="44" t="str">
        <f>IF(SUM(H25:S25)=0,"",SUM(H25:S25))</f>
        <v/>
      </c>
    </row>
    <row r="26" spans="2:20" ht="19.5" customHeight="1" x14ac:dyDescent="0.15">
      <c r="B26" s="106" t="s">
        <v>20</v>
      </c>
      <c r="C26" s="107"/>
      <c r="D26" s="107"/>
      <c r="E26" s="107"/>
      <c r="F26" s="49" t="s">
        <v>32</v>
      </c>
      <c r="G26" s="9" t="s">
        <v>4</v>
      </c>
      <c r="H26" s="50" t="str">
        <f>IF(SUM(H9,H12,H15,H18,H21,H24)=0,"",SUM(H9,H12,H15,H18,H21,H24))</f>
        <v/>
      </c>
      <c r="I26" s="50" t="str">
        <f t="shared" ref="I26:S26" si="7">IF(SUM(I9,I12,I15,I18,I21,I24)=0,"",SUM(I9,I12,I15,I18,I21,I24))</f>
        <v/>
      </c>
      <c r="J26" s="50" t="str">
        <f t="shared" si="7"/>
        <v/>
      </c>
      <c r="K26" s="50" t="str">
        <f t="shared" si="7"/>
        <v/>
      </c>
      <c r="L26" s="50" t="str">
        <f t="shared" si="7"/>
        <v/>
      </c>
      <c r="M26" s="50" t="str">
        <f t="shared" si="7"/>
        <v/>
      </c>
      <c r="N26" s="50" t="str">
        <f t="shared" si="7"/>
        <v/>
      </c>
      <c r="O26" s="50" t="str">
        <f t="shared" si="7"/>
        <v/>
      </c>
      <c r="P26" s="50" t="str">
        <f t="shared" si="7"/>
        <v/>
      </c>
      <c r="Q26" s="50" t="str">
        <f t="shared" si="7"/>
        <v/>
      </c>
      <c r="R26" s="50" t="str">
        <f t="shared" si="7"/>
        <v/>
      </c>
      <c r="S26" s="50" t="str">
        <f t="shared" si="7"/>
        <v/>
      </c>
      <c r="T26" s="50" t="str">
        <f t="shared" si="1"/>
        <v/>
      </c>
    </row>
    <row r="27" spans="2:20" ht="19.5" customHeight="1" x14ac:dyDescent="0.15">
      <c r="B27" s="106"/>
      <c r="C27" s="107"/>
      <c r="D27" s="107"/>
      <c r="E27" s="107"/>
      <c r="F27" s="30" t="s">
        <v>36</v>
      </c>
      <c r="G27" s="10" t="s">
        <v>15</v>
      </c>
      <c r="H27" s="51" t="str">
        <f t="shared" ref="H27:S27" si="8">IF(SUM(H10,H13,H16,H19,H22,H25)=0,"",SUM(H10,H13,H16,H19,H22,H25))</f>
        <v/>
      </c>
      <c r="I27" s="51" t="str">
        <f t="shared" si="8"/>
        <v/>
      </c>
      <c r="J27" s="51" t="str">
        <f t="shared" si="8"/>
        <v/>
      </c>
      <c r="K27" s="51" t="str">
        <f t="shared" si="8"/>
        <v/>
      </c>
      <c r="L27" s="51" t="str">
        <f t="shared" si="8"/>
        <v/>
      </c>
      <c r="M27" s="51" t="str">
        <f t="shared" si="8"/>
        <v/>
      </c>
      <c r="N27" s="51" t="str">
        <f t="shared" si="8"/>
        <v/>
      </c>
      <c r="O27" s="51" t="str">
        <f t="shared" si="8"/>
        <v/>
      </c>
      <c r="P27" s="51" t="str">
        <f t="shared" si="8"/>
        <v/>
      </c>
      <c r="Q27" s="51" t="str">
        <f t="shared" si="8"/>
        <v/>
      </c>
      <c r="R27" s="51" t="str">
        <f t="shared" si="8"/>
        <v/>
      </c>
      <c r="S27" s="51" t="str">
        <f t="shared" si="8"/>
        <v/>
      </c>
      <c r="T27" s="51" t="str">
        <f t="shared" si="1"/>
        <v/>
      </c>
    </row>
    <row r="28" spans="2:20" ht="19.5" customHeight="1" x14ac:dyDescent="0.1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 t="s">
        <v>91</v>
      </c>
    </row>
    <row r="29" spans="2:20" ht="19.5" customHeight="1" x14ac:dyDescent="0.15"/>
    <row r="30" spans="2:20" ht="19.5" customHeight="1" x14ac:dyDescent="0.15"/>
    <row r="31" spans="2:20" ht="9" customHeight="1" x14ac:dyDescent="0.15"/>
  </sheetData>
  <sheetProtection selectLockedCells="1"/>
  <mergeCells count="33">
    <mergeCell ref="I3:O3"/>
    <mergeCell ref="B9:E9"/>
    <mergeCell ref="I2:N2"/>
    <mergeCell ref="B17:B25"/>
    <mergeCell ref="C19:E19"/>
    <mergeCell ref="N6:N7"/>
    <mergeCell ref="C21:E21"/>
    <mergeCell ref="C11:E11"/>
    <mergeCell ref="B16:E16"/>
    <mergeCell ref="C18:E18"/>
    <mergeCell ref="B10:E10"/>
    <mergeCell ref="I4:O4"/>
    <mergeCell ref="O6:O7"/>
    <mergeCell ref="B26:E27"/>
    <mergeCell ref="H6:H7"/>
    <mergeCell ref="I6:I7"/>
    <mergeCell ref="J6:J7"/>
    <mergeCell ref="K6:K7"/>
    <mergeCell ref="B6:E7"/>
    <mergeCell ref="F6:G7"/>
    <mergeCell ref="C25:E25"/>
    <mergeCell ref="B11:B13"/>
    <mergeCell ref="C22:E22"/>
    <mergeCell ref="C24:E24"/>
    <mergeCell ref="B15:E15"/>
    <mergeCell ref="P6:P7"/>
    <mergeCell ref="Q6:Q7"/>
    <mergeCell ref="R6:R7"/>
    <mergeCell ref="F4:H4"/>
    <mergeCell ref="T6:T7"/>
    <mergeCell ref="S6:S7"/>
    <mergeCell ref="L6:L7"/>
    <mergeCell ref="M6:M7"/>
  </mergeCells>
  <phoneticPr fontId="1"/>
  <printOptions horizontalCentered="1" vertic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81" r:id="rId4" name="Option Button 109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3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" name="Option Button 110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3</xdr:col>
                    <xdr:colOff>28575</xdr:colOff>
                    <xdr:row>12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zoomScale="200" zoomScaleNormal="200" workbookViewId="0">
      <selection activeCell="A2" sqref="A2"/>
    </sheetView>
  </sheetViews>
  <sheetFormatPr defaultColWidth="5.875" defaultRowHeight="13.5" x14ac:dyDescent="0.15"/>
  <sheetData>
    <row r="1" spans="1:7" x14ac:dyDescent="0.15">
      <c r="A1" s="34"/>
      <c r="B1" s="34"/>
      <c r="C1" s="35"/>
      <c r="D1" s="35"/>
      <c r="E1" s="35"/>
      <c r="F1" s="35"/>
      <c r="G1" s="35"/>
    </row>
    <row r="2" spans="1:7" x14ac:dyDescent="0.15">
      <c r="A2" s="38" t="str">
        <f>IF(比較グラフ!P70&gt;1,"画像判定!E2","画像判定!C2")</f>
        <v>画像判定!C2</v>
      </c>
      <c r="B2" s="36"/>
      <c r="C2" s="151"/>
      <c r="D2" s="151"/>
      <c r="E2" s="151"/>
      <c r="F2" s="151"/>
      <c r="G2" s="35"/>
    </row>
    <row r="3" spans="1:7" x14ac:dyDescent="0.15">
      <c r="A3" s="37"/>
      <c r="B3" s="37"/>
      <c r="C3" s="151"/>
      <c r="D3" s="151"/>
      <c r="E3" s="151"/>
      <c r="F3" s="151"/>
      <c r="G3" s="35"/>
    </row>
    <row r="4" spans="1:7" x14ac:dyDescent="0.15">
      <c r="A4" s="37"/>
      <c r="B4" s="37"/>
      <c r="C4" s="151"/>
      <c r="D4" s="151"/>
      <c r="E4" s="151"/>
      <c r="F4" s="151"/>
      <c r="G4" s="35"/>
    </row>
    <row r="5" spans="1:7" x14ac:dyDescent="0.15">
      <c r="A5" s="37"/>
      <c r="B5" s="37"/>
      <c r="C5" s="151"/>
      <c r="D5" s="151"/>
      <c r="E5" s="151"/>
      <c r="F5" s="151"/>
      <c r="G5" s="35"/>
    </row>
    <row r="6" spans="1:7" x14ac:dyDescent="0.15">
      <c r="A6" s="37"/>
      <c r="B6" s="37"/>
      <c r="C6" s="151"/>
      <c r="D6" s="151"/>
      <c r="E6" s="151"/>
      <c r="F6" s="151"/>
      <c r="G6" s="35"/>
    </row>
    <row r="7" spans="1:7" x14ac:dyDescent="0.15">
      <c r="A7" s="35"/>
      <c r="B7" s="35"/>
      <c r="C7" s="35"/>
      <c r="D7" s="35"/>
      <c r="E7" s="35"/>
      <c r="F7" s="35"/>
      <c r="G7" s="35"/>
    </row>
  </sheetData>
  <mergeCells count="2">
    <mergeCell ref="E2:F6"/>
    <mergeCell ref="C2:D6"/>
  </mergeCells>
  <phoneticPr fontId="26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72"/>
  <sheetViews>
    <sheetView zoomScaleNormal="100" zoomScaleSheetLayoutView="100" workbookViewId="0">
      <selection activeCell="Z12" sqref="Z12"/>
    </sheetView>
  </sheetViews>
  <sheetFormatPr defaultColWidth="5.75" defaultRowHeight="13.5" x14ac:dyDescent="0.15"/>
  <cols>
    <col min="1" max="1" width="1.625" style="56" customWidth="1"/>
    <col min="2" max="5" width="5.875" style="56" customWidth="1"/>
    <col min="6" max="6" width="6.75" style="56" customWidth="1"/>
    <col min="7" max="17" width="5.875" style="56" customWidth="1"/>
    <col min="18" max="18" width="7" style="56" customWidth="1"/>
    <col min="19" max="25" width="5.875" style="56" customWidth="1"/>
    <col min="26" max="32" width="5.875" style="56" bestFit="1" customWidth="1"/>
    <col min="33" max="33" width="5.75" style="56"/>
    <col min="34" max="35" width="5.875" style="56" bestFit="1" customWidth="1"/>
    <col min="36" max="36" width="5.75" style="56"/>
    <col min="37" max="38" width="5.875" style="56" bestFit="1" customWidth="1"/>
    <col min="39" max="16384" width="5.75" style="56"/>
  </cols>
  <sheetData>
    <row r="1" spans="3:24" ht="6.95" customHeight="1" x14ac:dyDescent="0.15"/>
    <row r="3" spans="3:24" ht="25.5" x14ac:dyDescent="0.15">
      <c r="E3" s="72"/>
      <c r="F3" s="72"/>
      <c r="J3" s="154" t="s">
        <v>53</v>
      </c>
      <c r="K3" s="155"/>
      <c r="L3" s="155"/>
      <c r="M3" s="155"/>
      <c r="N3" s="155"/>
      <c r="O3" s="155"/>
      <c r="P3" s="155"/>
      <c r="Q3" s="73"/>
    </row>
    <row r="4" spans="3:24" ht="3" customHeight="1" x14ac:dyDescent="0.15">
      <c r="E4" s="74"/>
      <c r="F4" s="75"/>
      <c r="M4" s="76"/>
      <c r="R4" s="74"/>
      <c r="S4" s="75"/>
    </row>
    <row r="5" spans="3:24" ht="21" x14ac:dyDescent="0.15">
      <c r="C5" s="77" t="s">
        <v>49</v>
      </c>
      <c r="D5" s="161" t="s">
        <v>93</v>
      </c>
      <c r="E5" s="162"/>
      <c r="F5" s="162"/>
      <c r="G5" s="162"/>
      <c r="H5" s="162"/>
      <c r="I5" s="162"/>
      <c r="J5" s="162"/>
      <c r="K5" s="162"/>
      <c r="L5" s="162"/>
      <c r="M5" s="76"/>
      <c r="O5" s="77" t="s">
        <v>49</v>
      </c>
      <c r="P5" s="161" t="s">
        <v>94</v>
      </c>
      <c r="Q5" s="162"/>
      <c r="R5" s="162"/>
      <c r="S5" s="162"/>
      <c r="T5" s="162"/>
      <c r="U5" s="162"/>
      <c r="V5" s="162"/>
      <c r="W5" s="162"/>
      <c r="X5" s="162"/>
    </row>
    <row r="6" spans="3:24" x14ac:dyDescent="0.15">
      <c r="M6" s="76"/>
    </row>
    <row r="7" spans="3:24" x14ac:dyDescent="0.15">
      <c r="M7" s="76"/>
    </row>
    <row r="8" spans="3:24" x14ac:dyDescent="0.15">
      <c r="M8" s="76"/>
    </row>
    <row r="9" spans="3:24" x14ac:dyDescent="0.15">
      <c r="M9" s="76"/>
    </row>
    <row r="10" spans="3:24" x14ac:dyDescent="0.15">
      <c r="M10" s="76"/>
    </row>
    <row r="11" spans="3:24" x14ac:dyDescent="0.15">
      <c r="M11" s="76"/>
    </row>
    <row r="12" spans="3:24" x14ac:dyDescent="0.15">
      <c r="M12" s="76"/>
    </row>
    <row r="13" spans="3:24" x14ac:dyDescent="0.15">
      <c r="M13" s="76"/>
    </row>
    <row r="14" spans="3:24" x14ac:dyDescent="0.15">
      <c r="M14" s="76"/>
    </row>
    <row r="15" spans="3:24" x14ac:dyDescent="0.15">
      <c r="M15" s="76"/>
    </row>
    <row r="16" spans="3:24" x14ac:dyDescent="0.15">
      <c r="M16" s="76"/>
    </row>
    <row r="17" spans="2:25" x14ac:dyDescent="0.15">
      <c r="M17" s="76"/>
    </row>
    <row r="18" spans="2:25" x14ac:dyDescent="0.15">
      <c r="M18" s="76"/>
    </row>
    <row r="19" spans="2:25" x14ac:dyDescent="0.15">
      <c r="M19" s="76"/>
    </row>
    <row r="20" spans="2:25" x14ac:dyDescent="0.15">
      <c r="M20" s="76"/>
    </row>
    <row r="21" spans="2:25" x14ac:dyDescent="0.15">
      <c r="M21" s="76"/>
    </row>
    <row r="22" spans="2:25" x14ac:dyDescent="0.15">
      <c r="M22" s="76"/>
    </row>
    <row r="23" spans="2:25" x14ac:dyDescent="0.15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2:25" x14ac:dyDescent="0.15">
      <c r="M24" s="76"/>
    </row>
    <row r="25" spans="2:25" ht="20.25" x14ac:dyDescent="0.15">
      <c r="B25" s="152" t="s">
        <v>49</v>
      </c>
      <c r="C25" s="152"/>
      <c r="E25" s="80" t="s">
        <v>70</v>
      </c>
      <c r="F25" s="81"/>
      <c r="G25" s="81"/>
      <c r="H25" s="81"/>
      <c r="I25" s="81"/>
      <c r="J25" s="81"/>
      <c r="K25" s="81"/>
      <c r="L25" s="81"/>
      <c r="M25" s="82"/>
      <c r="N25" s="81"/>
      <c r="O25" s="77" t="s">
        <v>49</v>
      </c>
      <c r="Q25" s="83" t="s">
        <v>52</v>
      </c>
    </row>
    <row r="26" spans="2:25" x14ac:dyDescent="0.15">
      <c r="M26" s="76"/>
    </row>
    <row r="27" spans="2:25" x14ac:dyDescent="0.15">
      <c r="M27" s="76"/>
      <c r="U27" s="84" t="s">
        <v>67</v>
      </c>
    </row>
    <row r="28" spans="2:25" x14ac:dyDescent="0.15">
      <c r="M28" s="76"/>
    </row>
    <row r="29" spans="2:25" x14ac:dyDescent="0.15">
      <c r="M29" s="76"/>
      <c r="U29" s="84" t="str">
        <f>"・電気："&amp;Q66</f>
        <v>・電気：同様だった。</v>
      </c>
    </row>
    <row r="30" spans="2:25" x14ac:dyDescent="0.15">
      <c r="M30" s="76"/>
    </row>
    <row r="31" spans="2:25" x14ac:dyDescent="0.15">
      <c r="M31" s="76"/>
      <c r="U31" s="84" t="str">
        <f>"・ガス："&amp;Q67</f>
        <v>・ガス：同様だった。</v>
      </c>
    </row>
    <row r="32" spans="2:25" x14ac:dyDescent="0.15">
      <c r="M32" s="76"/>
    </row>
    <row r="33" spans="2:39" x14ac:dyDescent="0.15">
      <c r="M33" s="76"/>
      <c r="U33" s="84" t="str">
        <f>"・水道："&amp;Q68</f>
        <v>・水道：同様だった。</v>
      </c>
    </row>
    <row r="34" spans="2:39" x14ac:dyDescent="0.15">
      <c r="M34" s="76"/>
    </row>
    <row r="35" spans="2:39" x14ac:dyDescent="0.15">
      <c r="M35" s="76"/>
      <c r="U35" s="84" t="str">
        <f>"・燃料："&amp;Q69</f>
        <v>・燃料：同様だった。</v>
      </c>
    </row>
    <row r="36" spans="2:39" x14ac:dyDescent="0.15">
      <c r="M36" s="76"/>
    </row>
    <row r="37" spans="2:39" x14ac:dyDescent="0.15">
      <c r="M37" s="76"/>
      <c r="U37" s="84" t="str">
        <f>"合計で、"&amp;Q70</f>
        <v>合計で、同様だった。</v>
      </c>
    </row>
    <row r="38" spans="2:39" x14ac:dyDescent="0.15">
      <c r="M38" s="76"/>
      <c r="X38" s="153"/>
      <c r="Y38" s="153"/>
    </row>
    <row r="39" spans="2:39" x14ac:dyDescent="0.15">
      <c r="M39" s="76"/>
      <c r="X39" s="153"/>
      <c r="Y39" s="153"/>
    </row>
    <row r="40" spans="2:39" x14ac:dyDescent="0.15">
      <c r="M40" s="76"/>
      <c r="X40" s="153"/>
      <c r="Y40" s="153"/>
    </row>
    <row r="41" spans="2:39" x14ac:dyDescent="0.15">
      <c r="M41" s="76"/>
      <c r="X41" s="153"/>
      <c r="Y41" s="153"/>
    </row>
    <row r="42" spans="2:39" x14ac:dyDescent="0.15">
      <c r="M42" s="76"/>
      <c r="X42" s="153"/>
      <c r="Y42" s="153"/>
    </row>
    <row r="43" spans="2:39" ht="6.95" customHeight="1" x14ac:dyDescent="0.15">
      <c r="M43" s="76"/>
    </row>
    <row r="44" spans="2:39" ht="6.95" customHeight="1" x14ac:dyDescent="0.15"/>
    <row r="45" spans="2:39" ht="13.5" customHeight="1" x14ac:dyDescent="0.15"/>
    <row r="46" spans="2:39" s="88" customFormat="1" x14ac:dyDescent="0.15">
      <c r="B46" s="85" t="s">
        <v>37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7"/>
    </row>
    <row r="47" spans="2:39" s="88" customFormat="1" x14ac:dyDescent="0.15">
      <c r="B47" s="89"/>
      <c r="C47" s="90">
        <f>前年!$F$4</f>
        <v>2024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91"/>
      <c r="S47" s="90">
        <f>今年!$F$4</f>
        <v>2025</v>
      </c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1"/>
      <c r="AH47" s="91"/>
      <c r="AI47" s="91"/>
      <c r="AJ47" s="91"/>
      <c r="AK47" s="91"/>
      <c r="AL47" s="91"/>
      <c r="AM47" s="92"/>
    </row>
    <row r="48" spans="2:39" s="88" customFormat="1" x14ac:dyDescent="0.15">
      <c r="B48" s="89"/>
      <c r="C48" s="90"/>
      <c r="D48" s="90" t="s">
        <v>42</v>
      </c>
      <c r="E48" s="90" t="s">
        <v>43</v>
      </c>
      <c r="F48" s="90" t="s">
        <v>44</v>
      </c>
      <c r="G48" s="90" t="s">
        <v>5</v>
      </c>
      <c r="H48" s="90" t="s">
        <v>6</v>
      </c>
      <c r="I48" s="90" t="s">
        <v>7</v>
      </c>
      <c r="J48" s="90" t="s">
        <v>8</v>
      </c>
      <c r="K48" s="90" t="s">
        <v>9</v>
      </c>
      <c r="L48" s="90" t="s">
        <v>10</v>
      </c>
      <c r="M48" s="90" t="s">
        <v>11</v>
      </c>
      <c r="N48" s="90" t="s">
        <v>12</v>
      </c>
      <c r="O48" s="90" t="s">
        <v>13</v>
      </c>
      <c r="P48" s="90" t="s">
        <v>45</v>
      </c>
      <c r="Q48" s="91"/>
      <c r="R48" s="91"/>
      <c r="S48" s="90"/>
      <c r="T48" s="90" t="s">
        <v>42</v>
      </c>
      <c r="U48" s="90" t="s">
        <v>43</v>
      </c>
      <c r="V48" s="90" t="s">
        <v>44</v>
      </c>
      <c r="W48" s="90" t="s">
        <v>5</v>
      </c>
      <c r="X48" s="90" t="s">
        <v>6</v>
      </c>
      <c r="Y48" s="90" t="s">
        <v>7</v>
      </c>
      <c r="Z48" s="90" t="s">
        <v>8</v>
      </c>
      <c r="AA48" s="90" t="s">
        <v>9</v>
      </c>
      <c r="AB48" s="90" t="s">
        <v>10</v>
      </c>
      <c r="AC48" s="90" t="s">
        <v>11</v>
      </c>
      <c r="AD48" s="90" t="s">
        <v>12</v>
      </c>
      <c r="AE48" s="90" t="s">
        <v>13</v>
      </c>
      <c r="AF48" s="90" t="s">
        <v>45</v>
      </c>
      <c r="AG48" s="91"/>
      <c r="AH48" s="91"/>
      <c r="AI48" s="91"/>
      <c r="AJ48" s="91"/>
      <c r="AK48" s="91"/>
      <c r="AL48" s="91"/>
      <c r="AM48" s="92"/>
    </row>
    <row r="49" spans="2:39" s="88" customFormat="1" x14ac:dyDescent="0.15">
      <c r="B49" s="89"/>
      <c r="C49" s="90" t="s">
        <v>38</v>
      </c>
      <c r="D49" s="93">
        <f>IF(前年!H$10="",0,前年!H$10)</f>
        <v>0</v>
      </c>
      <c r="E49" s="93">
        <f>IF(前年!I$10="",0,前年!I$10)</f>
        <v>0</v>
      </c>
      <c r="F49" s="93">
        <f>IF(前年!J$10="",0,前年!J$10)</f>
        <v>0</v>
      </c>
      <c r="G49" s="93">
        <f>IF(前年!K$10="",0,前年!K$10)</f>
        <v>0</v>
      </c>
      <c r="H49" s="93">
        <f>IF(前年!L$10="",0,前年!L$10)</f>
        <v>0</v>
      </c>
      <c r="I49" s="93">
        <f>IF(前年!M$10="",0,前年!M$10)</f>
        <v>0</v>
      </c>
      <c r="J49" s="93">
        <f>IF(前年!N$10="",0,前年!N$10)</f>
        <v>0</v>
      </c>
      <c r="K49" s="93">
        <f>IF(前年!O$10="",0,前年!O$10)</f>
        <v>0</v>
      </c>
      <c r="L49" s="93">
        <f>IF(前年!P$10="",0,前年!P$10)</f>
        <v>0</v>
      </c>
      <c r="M49" s="93">
        <f>IF(前年!Q$10="",0,前年!Q$10)</f>
        <v>0</v>
      </c>
      <c r="N49" s="93">
        <f>IF(前年!R$10="",0,前年!R$10)</f>
        <v>0</v>
      </c>
      <c r="O49" s="93">
        <f>IF(前年!S$10="",0,前年!S$10)</f>
        <v>0</v>
      </c>
      <c r="P49" s="93">
        <f>IF(前年!T$10="",0,前年!T$10)</f>
        <v>0</v>
      </c>
      <c r="Q49" s="91"/>
      <c r="R49" s="91"/>
      <c r="S49" s="90" t="s">
        <v>38</v>
      </c>
      <c r="T49" s="93">
        <f>IF(今年!H$10="",0,今年!H$10)</f>
        <v>0</v>
      </c>
      <c r="U49" s="93">
        <f>IF(今年!I$10="",0,今年!I$10)</f>
        <v>0</v>
      </c>
      <c r="V49" s="93">
        <f>IF(今年!J$10="",0,今年!J$10)</f>
        <v>0</v>
      </c>
      <c r="W49" s="93">
        <f>IF(今年!K$10="",0,今年!K$10)</f>
        <v>0</v>
      </c>
      <c r="X49" s="93">
        <f>IF(今年!L$10="",0,今年!L$10)</f>
        <v>0</v>
      </c>
      <c r="Y49" s="93">
        <f>IF(今年!M$10="",0,今年!M$10)</f>
        <v>0</v>
      </c>
      <c r="Z49" s="93">
        <f>IF(今年!N$10="",0,今年!N$10)</f>
        <v>0</v>
      </c>
      <c r="AA49" s="93">
        <f>IF(今年!O$10="",0,今年!O$10)</f>
        <v>0</v>
      </c>
      <c r="AB49" s="93">
        <f>IF(今年!P$10="",0,今年!P$10)</f>
        <v>0</v>
      </c>
      <c r="AC49" s="93">
        <f>IF(今年!Q$10="",0,今年!Q$10)</f>
        <v>0</v>
      </c>
      <c r="AD49" s="93">
        <f>IF(今年!R$10="",0,今年!R$10)</f>
        <v>0</v>
      </c>
      <c r="AE49" s="93">
        <f>IF(今年!S$10="",0,今年!S$10)</f>
        <v>0</v>
      </c>
      <c r="AF49" s="93">
        <f>IF(今年!T$10="",0,今年!T$10)</f>
        <v>0</v>
      </c>
      <c r="AG49" s="91"/>
      <c r="AH49" s="91"/>
      <c r="AI49" s="91"/>
      <c r="AJ49" s="91"/>
      <c r="AK49" s="91"/>
      <c r="AL49" s="91"/>
      <c r="AM49" s="92"/>
    </row>
    <row r="50" spans="2:39" s="88" customFormat="1" x14ac:dyDescent="0.15">
      <c r="B50" s="89"/>
      <c r="C50" s="90" t="s">
        <v>39</v>
      </c>
      <c r="D50" s="93">
        <f>IF(前年!H$13="",0,前年!H$13)</f>
        <v>0</v>
      </c>
      <c r="E50" s="93">
        <f>IF(前年!I$13="",0,前年!I$13)</f>
        <v>0</v>
      </c>
      <c r="F50" s="93">
        <f>IF(前年!J$13="",0,前年!J$13)</f>
        <v>0</v>
      </c>
      <c r="G50" s="93">
        <f>IF(前年!K$13="",0,前年!K$13)</f>
        <v>0</v>
      </c>
      <c r="H50" s="93">
        <f>IF(前年!L$13="",0,前年!L$13)</f>
        <v>0</v>
      </c>
      <c r="I50" s="93">
        <f>IF(前年!M$13="",0,前年!M$13)</f>
        <v>0</v>
      </c>
      <c r="J50" s="93">
        <f>IF(前年!N$13="",0,前年!N$13)</f>
        <v>0</v>
      </c>
      <c r="K50" s="93">
        <f>IF(前年!O$13="",0,前年!O$13)</f>
        <v>0</v>
      </c>
      <c r="L50" s="93">
        <f>IF(前年!P$13="",0,前年!P$13)</f>
        <v>0</v>
      </c>
      <c r="M50" s="93">
        <f>IF(前年!Q$13="",0,前年!Q$13)</f>
        <v>0</v>
      </c>
      <c r="N50" s="93">
        <f>IF(前年!R$13="",0,前年!R$13)</f>
        <v>0</v>
      </c>
      <c r="O50" s="93">
        <f>IF(前年!S$13="",0,前年!S$13)</f>
        <v>0</v>
      </c>
      <c r="P50" s="93">
        <f>IF(前年!T$13="",0,前年!T$13)</f>
        <v>0</v>
      </c>
      <c r="Q50" s="91"/>
      <c r="R50" s="91"/>
      <c r="S50" s="90" t="s">
        <v>39</v>
      </c>
      <c r="T50" s="93">
        <f>IF(今年!H$13="",0,今年!H$13)</f>
        <v>0</v>
      </c>
      <c r="U50" s="93">
        <f>IF(今年!I$13="",0,今年!I$13)</f>
        <v>0</v>
      </c>
      <c r="V50" s="93">
        <f>IF(今年!J$13="",0,今年!J$13)</f>
        <v>0</v>
      </c>
      <c r="W50" s="93">
        <f>IF(今年!K$13="",0,今年!K$13)</f>
        <v>0</v>
      </c>
      <c r="X50" s="93">
        <f>IF(今年!L$13="",0,今年!L$13)</f>
        <v>0</v>
      </c>
      <c r="Y50" s="93">
        <f>IF(今年!M$13="",0,今年!M$13)</f>
        <v>0</v>
      </c>
      <c r="Z50" s="93">
        <f>IF(今年!N$13="",0,今年!N$13)</f>
        <v>0</v>
      </c>
      <c r="AA50" s="93">
        <f>IF(今年!O$13="",0,今年!O$13)</f>
        <v>0</v>
      </c>
      <c r="AB50" s="93">
        <f>IF(今年!P$13="",0,今年!P$13)</f>
        <v>0</v>
      </c>
      <c r="AC50" s="93">
        <f>IF(今年!Q$13="",0,今年!Q$13)</f>
        <v>0</v>
      </c>
      <c r="AD50" s="93">
        <f>IF(今年!R$13="",0,今年!R$13)</f>
        <v>0</v>
      </c>
      <c r="AE50" s="93">
        <f>IF(今年!S$13="",0,今年!S$13)</f>
        <v>0</v>
      </c>
      <c r="AF50" s="93">
        <f>IF(今年!T$13="",0,今年!T$13)</f>
        <v>0</v>
      </c>
      <c r="AG50" s="91"/>
      <c r="AH50" s="91"/>
      <c r="AI50" s="91"/>
      <c r="AJ50" s="91"/>
      <c r="AK50" s="91"/>
      <c r="AL50" s="91"/>
      <c r="AM50" s="92"/>
    </row>
    <row r="51" spans="2:39" s="88" customFormat="1" x14ac:dyDescent="0.15">
      <c r="B51" s="89"/>
      <c r="C51" s="90" t="s">
        <v>40</v>
      </c>
      <c r="D51" s="93">
        <f>IF(前年!H$16="",0,前年!H$16)</f>
        <v>0</v>
      </c>
      <c r="E51" s="93">
        <f>IF(前年!I$16="",0,前年!I$16)</f>
        <v>0</v>
      </c>
      <c r="F51" s="93">
        <f>IF(前年!J$16="",0,前年!J$16)</f>
        <v>0</v>
      </c>
      <c r="G51" s="93">
        <f>IF(前年!K$16="",0,前年!K$16)</f>
        <v>0</v>
      </c>
      <c r="H51" s="93">
        <f>IF(前年!L$16="",0,前年!L$16)</f>
        <v>0</v>
      </c>
      <c r="I51" s="93">
        <f>IF(前年!M$16="",0,前年!M$16)</f>
        <v>0</v>
      </c>
      <c r="J51" s="93">
        <f>IF(前年!N$16="",0,前年!N$16)</f>
        <v>0</v>
      </c>
      <c r="K51" s="93">
        <f>IF(前年!O$16="",0,前年!O$16)</f>
        <v>0</v>
      </c>
      <c r="L51" s="93">
        <f>IF(前年!P$16="",0,前年!P$16)</f>
        <v>0</v>
      </c>
      <c r="M51" s="93">
        <f>IF(前年!Q$16="",0,前年!Q$16)</f>
        <v>0</v>
      </c>
      <c r="N51" s="93">
        <f>IF(前年!R$16="",0,前年!R$16)</f>
        <v>0</v>
      </c>
      <c r="O51" s="93">
        <f>IF(前年!S$16="",0,前年!S$16)</f>
        <v>0</v>
      </c>
      <c r="P51" s="93">
        <f>IF(前年!T$16="",0,前年!T$16)</f>
        <v>0</v>
      </c>
      <c r="Q51" s="91"/>
      <c r="R51" s="91"/>
      <c r="S51" s="90" t="s">
        <v>40</v>
      </c>
      <c r="T51" s="93">
        <f>IF(今年!H$16="",0,今年!H$16)</f>
        <v>0</v>
      </c>
      <c r="U51" s="93">
        <f>IF(今年!I$16="",0,今年!I$16)</f>
        <v>0</v>
      </c>
      <c r="V51" s="93">
        <f>IF(今年!J$16="",0,今年!J$16)</f>
        <v>0</v>
      </c>
      <c r="W51" s="93">
        <f>IF(今年!K$16="",0,今年!K$16)</f>
        <v>0</v>
      </c>
      <c r="X51" s="93">
        <f>IF(今年!L$16="",0,今年!L$16)</f>
        <v>0</v>
      </c>
      <c r="Y51" s="93">
        <f>IF(今年!M$16="",0,今年!M$16)</f>
        <v>0</v>
      </c>
      <c r="Z51" s="93">
        <f>IF(今年!N$16="",0,今年!N$16)</f>
        <v>0</v>
      </c>
      <c r="AA51" s="93">
        <f>IF(今年!O$16="",0,今年!O$16)</f>
        <v>0</v>
      </c>
      <c r="AB51" s="93">
        <f>IF(今年!P$16="",0,今年!P$16)</f>
        <v>0</v>
      </c>
      <c r="AC51" s="93">
        <f>IF(今年!Q$16="",0,今年!Q$16)</f>
        <v>0</v>
      </c>
      <c r="AD51" s="93">
        <f>IF(今年!R$16="",0,今年!R$16)</f>
        <v>0</v>
      </c>
      <c r="AE51" s="93">
        <f>IF(今年!S$16="",0,今年!S$16)</f>
        <v>0</v>
      </c>
      <c r="AF51" s="93">
        <f>IF(今年!T$16="",0,今年!T$16)</f>
        <v>0</v>
      </c>
      <c r="AG51" s="91"/>
      <c r="AH51" s="91"/>
      <c r="AI51" s="91"/>
      <c r="AJ51" s="91"/>
      <c r="AK51" s="91"/>
      <c r="AL51" s="91"/>
      <c r="AM51" s="92"/>
    </row>
    <row r="52" spans="2:39" s="88" customFormat="1" x14ac:dyDescent="0.15">
      <c r="B52" s="89"/>
      <c r="C52" s="90" t="s">
        <v>41</v>
      </c>
      <c r="D52" s="93">
        <f>IF(前年!H$19="",0,前年!H$19)+IF(前年!H$22="",0,前年!H$22)+IF(前年!H$25="",0,前年!H$25)</f>
        <v>0</v>
      </c>
      <c r="E52" s="93">
        <f>IF(前年!I$19="",0,前年!I$19)+IF(前年!I$22="",0,前年!I$22)+IF(前年!I$25="",0,前年!I$25)</f>
        <v>0</v>
      </c>
      <c r="F52" s="93">
        <f>IF(前年!J$19="",0,前年!J$19)+IF(前年!J$22="",0,前年!J$22)+IF(前年!J$25="",0,前年!J$25)</f>
        <v>0</v>
      </c>
      <c r="G52" s="93">
        <f>IF(前年!K$19="",0,前年!K$19)+IF(前年!K$22="",0,前年!K$22)+IF(前年!K$25="",0,前年!K$25)</f>
        <v>0</v>
      </c>
      <c r="H52" s="93">
        <f>IF(前年!L$19="",0,前年!L$19)+IF(前年!L$22="",0,前年!L$22)+IF(前年!L$25="",0,前年!L$25)</f>
        <v>0</v>
      </c>
      <c r="I52" s="93">
        <f>IF(前年!M$19="",0,前年!M$19)+IF(前年!M$22="",0,前年!M$22)+IF(前年!M$25="",0,前年!M$25)</f>
        <v>0</v>
      </c>
      <c r="J52" s="93">
        <f>IF(前年!N$19="",0,前年!N$19)+IF(前年!N$22="",0,前年!N$22)+IF(前年!N$25="",0,前年!N$25)</f>
        <v>0</v>
      </c>
      <c r="K52" s="93">
        <f>IF(前年!O$19="",0,前年!O$19)+IF(前年!O$22="",0,前年!O$22)+IF(前年!O$25="",0,前年!O$25)</f>
        <v>0</v>
      </c>
      <c r="L52" s="93">
        <f>IF(前年!P$19="",0,前年!P$19)+IF(前年!P$22="",0,前年!P$22)+IF(前年!P$25="",0,前年!P$25)</f>
        <v>0</v>
      </c>
      <c r="M52" s="93">
        <f>IF(前年!Q$19="",0,前年!Q$19)+IF(前年!Q$22="",0,前年!Q$22)+IF(前年!Q$25="",0,前年!Q$25)</f>
        <v>0</v>
      </c>
      <c r="N52" s="93">
        <f>IF(前年!R$19="",0,前年!R$19)+IF(前年!R$22="",0,前年!R$22)+IF(前年!R$25="",0,前年!R$25)</f>
        <v>0</v>
      </c>
      <c r="O52" s="93">
        <f>IF(前年!S$19="",0,前年!S$19)+IF(前年!S$22="",0,前年!S$22)+IF(前年!S$25="",0,前年!S$25)</f>
        <v>0</v>
      </c>
      <c r="P52" s="93">
        <f>IF(前年!T$19="",0,前年!T$19)+IF(前年!T$22="",0,前年!T$22)+IF(前年!T$25="",0,前年!T$25)</f>
        <v>0</v>
      </c>
      <c r="Q52" s="91"/>
      <c r="R52" s="91"/>
      <c r="S52" s="90" t="s">
        <v>41</v>
      </c>
      <c r="T52" s="93">
        <f>IF(今年!H$19="",0,今年!H$19)+IF(今年!H$22="",0,今年!H$22)+IF(今年!H$25="",0,今年!H$25)</f>
        <v>0</v>
      </c>
      <c r="U52" s="93">
        <f>IF(今年!I$19="",0,今年!I$19)+IF(今年!I$22="",0,今年!I$22)+IF(今年!I$25="",0,今年!I$25)</f>
        <v>0</v>
      </c>
      <c r="V52" s="93">
        <f>IF(今年!J$19="",0,今年!J$19)+IF(今年!J$22="",0,今年!J$22)+IF(今年!J$25="",0,今年!J$25)</f>
        <v>0</v>
      </c>
      <c r="W52" s="93">
        <f>IF(今年!K$19="",0,今年!K$19)+IF(今年!K$22="",0,今年!K$22)+IF(今年!K$25="",0,今年!K$25)</f>
        <v>0</v>
      </c>
      <c r="X52" s="93">
        <f>IF(今年!L$19="",0,今年!L$19)+IF(今年!L$22="",0,今年!L$22)+IF(今年!L$25="",0,今年!L$25)</f>
        <v>0</v>
      </c>
      <c r="Y52" s="93">
        <f>IF(今年!M$19="",0,今年!M$19)+IF(今年!M$22="",0,今年!M$22)+IF(今年!M$25="",0,今年!M$25)</f>
        <v>0</v>
      </c>
      <c r="Z52" s="93">
        <f>IF(今年!N$19="",0,今年!N$19)+IF(今年!N$22="",0,今年!N$22)+IF(今年!N$25="",0,今年!N$25)</f>
        <v>0</v>
      </c>
      <c r="AA52" s="93">
        <f>IF(今年!O$19="",0,今年!O$19)+IF(今年!O$22="",0,今年!O$22)+IF(今年!O$25="",0,今年!O$25)</f>
        <v>0</v>
      </c>
      <c r="AB52" s="93">
        <f>IF(今年!P$19="",0,今年!P$19)+IF(今年!P$22="",0,今年!P$22)+IF(今年!P$25="",0,今年!P$25)</f>
        <v>0</v>
      </c>
      <c r="AC52" s="93">
        <f>IF(今年!Q$19="",0,今年!Q$19)+IF(今年!Q$22="",0,今年!Q$22)+IF(今年!Q$25="",0,今年!Q$25)</f>
        <v>0</v>
      </c>
      <c r="AD52" s="93">
        <f>IF(今年!R$19="",0,今年!R$19)+IF(今年!R$22="",0,今年!R$22)+IF(今年!R$25="",0,今年!R$25)</f>
        <v>0</v>
      </c>
      <c r="AE52" s="93">
        <f>IF(今年!S$19="",0,今年!S$19)+IF(今年!S$22="",0,今年!S$22)+IF(今年!S$25="",0,今年!S$25)</f>
        <v>0</v>
      </c>
      <c r="AF52" s="93">
        <f>IF(今年!T$19="",0,今年!T$19)+IF(今年!T$22="",0,今年!T$22)+IF(今年!T$25="",0,今年!T$25)</f>
        <v>0</v>
      </c>
      <c r="AG52" s="91"/>
      <c r="AH52" s="91"/>
      <c r="AI52" s="91"/>
      <c r="AJ52" s="91"/>
      <c r="AK52" s="91"/>
      <c r="AL52" s="91"/>
      <c r="AM52" s="92"/>
    </row>
    <row r="53" spans="2:39" s="88" customFormat="1" x14ac:dyDescent="0.15">
      <c r="B53" s="89"/>
      <c r="C53" s="90" t="s">
        <v>45</v>
      </c>
      <c r="D53" s="93">
        <f>IF(前年!H$27="",0,前年!H$27)</f>
        <v>0</v>
      </c>
      <c r="E53" s="93">
        <f>IF(前年!I$27="",0,前年!I$27)</f>
        <v>0</v>
      </c>
      <c r="F53" s="93">
        <f>IF(前年!J$27="",0,前年!J$27)</f>
        <v>0</v>
      </c>
      <c r="G53" s="93">
        <f>IF(前年!K$27="",0,前年!K$27)</f>
        <v>0</v>
      </c>
      <c r="H53" s="93">
        <f>IF(前年!L$27="",0,前年!L$27)</f>
        <v>0</v>
      </c>
      <c r="I53" s="93">
        <f>IF(前年!M$27="",0,前年!M$27)</f>
        <v>0</v>
      </c>
      <c r="J53" s="93">
        <f>IF(前年!N$27="",0,前年!N$27)</f>
        <v>0</v>
      </c>
      <c r="K53" s="93">
        <f>IF(前年!O$27="",0,前年!O$27)</f>
        <v>0</v>
      </c>
      <c r="L53" s="93">
        <f>IF(前年!P$27="",0,前年!P$27)</f>
        <v>0</v>
      </c>
      <c r="M53" s="93">
        <f>IF(前年!Q$27="",0,前年!Q$27)</f>
        <v>0</v>
      </c>
      <c r="N53" s="93">
        <f>IF(前年!R$27="",0,前年!R$27)</f>
        <v>0</v>
      </c>
      <c r="O53" s="93">
        <f>IF(前年!S$27="",0,前年!S$27)</f>
        <v>0</v>
      </c>
      <c r="P53" s="93">
        <f>IF(前年!T$27="",0,前年!T$27)</f>
        <v>0</v>
      </c>
      <c r="Q53" s="91"/>
      <c r="R53" s="91"/>
      <c r="S53" s="90" t="s">
        <v>45</v>
      </c>
      <c r="T53" s="93">
        <f>IF(今年!H$27="",0,今年!H$27)</f>
        <v>0</v>
      </c>
      <c r="U53" s="93">
        <f>IF(今年!I$27="",0,今年!I$27)</f>
        <v>0</v>
      </c>
      <c r="V53" s="93">
        <f>IF(今年!J$27="",0,今年!J$27)</f>
        <v>0</v>
      </c>
      <c r="W53" s="93">
        <f>IF(今年!K$27="",0,今年!K$27)</f>
        <v>0</v>
      </c>
      <c r="X53" s="93">
        <f>IF(今年!L$27="",0,今年!L$27)</f>
        <v>0</v>
      </c>
      <c r="Y53" s="93">
        <f>IF(今年!M$27="",0,今年!M$27)</f>
        <v>0</v>
      </c>
      <c r="Z53" s="93">
        <f>IF(今年!N$27="",0,今年!N$27)</f>
        <v>0</v>
      </c>
      <c r="AA53" s="93">
        <f>IF(今年!O$27="",0,今年!O$27)</f>
        <v>0</v>
      </c>
      <c r="AB53" s="93">
        <f>IF(今年!P$27="",0,今年!P$27)</f>
        <v>0</v>
      </c>
      <c r="AC53" s="93">
        <f>IF(今年!Q$27="",0,今年!Q$27)</f>
        <v>0</v>
      </c>
      <c r="AD53" s="93">
        <f>IF(今年!R$27="",0,今年!R$27)</f>
        <v>0</v>
      </c>
      <c r="AE53" s="93">
        <f>IF(今年!S$27="",0,今年!S$27)</f>
        <v>0</v>
      </c>
      <c r="AF53" s="93">
        <f>IF(今年!T$27="",0,今年!T$27)</f>
        <v>0</v>
      </c>
      <c r="AG53" s="91"/>
      <c r="AH53" s="91"/>
      <c r="AI53" s="91"/>
      <c r="AJ53" s="91"/>
      <c r="AK53" s="91"/>
      <c r="AL53" s="91"/>
      <c r="AM53" s="92"/>
    </row>
    <row r="54" spans="2:39" s="88" customFormat="1" x14ac:dyDescent="0.1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2"/>
    </row>
    <row r="55" spans="2:39" s="88" customFormat="1" x14ac:dyDescent="0.15">
      <c r="B55" s="89"/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2"/>
    </row>
    <row r="56" spans="2:39" s="88" customFormat="1" x14ac:dyDescent="0.15">
      <c r="B56" s="89"/>
      <c r="C56" s="91"/>
      <c r="D56" s="90" t="s">
        <v>42</v>
      </c>
      <c r="E56" s="91"/>
      <c r="F56" s="91"/>
      <c r="G56" s="90" t="s">
        <v>43</v>
      </c>
      <c r="H56" s="91"/>
      <c r="I56" s="91"/>
      <c r="J56" s="90" t="s">
        <v>44</v>
      </c>
      <c r="K56" s="91"/>
      <c r="L56" s="91"/>
      <c r="M56" s="90" t="s">
        <v>5</v>
      </c>
      <c r="N56" s="91"/>
      <c r="O56" s="91"/>
      <c r="P56" s="90" t="s">
        <v>6</v>
      </c>
      <c r="Q56" s="91"/>
      <c r="R56" s="91"/>
      <c r="S56" s="90" t="s">
        <v>7</v>
      </c>
      <c r="T56" s="91"/>
      <c r="U56" s="91"/>
      <c r="V56" s="90" t="s">
        <v>8</v>
      </c>
      <c r="W56" s="91"/>
      <c r="X56" s="91"/>
      <c r="Y56" s="90" t="s">
        <v>9</v>
      </c>
      <c r="Z56" s="91"/>
      <c r="AA56" s="91"/>
      <c r="AB56" s="90" t="s">
        <v>10</v>
      </c>
      <c r="AC56" s="91"/>
      <c r="AD56" s="91"/>
      <c r="AE56" s="90" t="s">
        <v>11</v>
      </c>
      <c r="AF56" s="91"/>
      <c r="AG56" s="91"/>
      <c r="AH56" s="90" t="s">
        <v>12</v>
      </c>
      <c r="AI56" s="91"/>
      <c r="AJ56" s="91"/>
      <c r="AK56" s="90" t="s">
        <v>13</v>
      </c>
      <c r="AL56" s="91"/>
      <c r="AM56" s="92"/>
    </row>
    <row r="57" spans="2:39" s="88" customFormat="1" x14ac:dyDescent="0.15">
      <c r="B57" s="89"/>
      <c r="C57" s="90" t="s">
        <v>69</v>
      </c>
      <c r="D57" s="90">
        <f>前年!$F$4</f>
        <v>2024</v>
      </c>
      <c r="E57" s="90">
        <f>今年!$F$4</f>
        <v>2025</v>
      </c>
      <c r="F57" s="90"/>
      <c r="G57" s="90">
        <f>前年!$F$4</f>
        <v>2024</v>
      </c>
      <c r="H57" s="90">
        <f>今年!$F$4</f>
        <v>2025</v>
      </c>
      <c r="I57" s="90"/>
      <c r="J57" s="90">
        <f>前年!$F$4</f>
        <v>2024</v>
      </c>
      <c r="K57" s="90">
        <f>今年!$F$4</f>
        <v>2025</v>
      </c>
      <c r="L57" s="90"/>
      <c r="M57" s="90">
        <f>前年!$F$4</f>
        <v>2024</v>
      </c>
      <c r="N57" s="90">
        <f>今年!$F$4</f>
        <v>2025</v>
      </c>
      <c r="O57" s="90"/>
      <c r="P57" s="90">
        <f>前年!$F$4</f>
        <v>2024</v>
      </c>
      <c r="Q57" s="90">
        <f>今年!$F$4</f>
        <v>2025</v>
      </c>
      <c r="R57" s="90"/>
      <c r="S57" s="90">
        <f>前年!$F$4</f>
        <v>2024</v>
      </c>
      <c r="T57" s="90">
        <f>今年!$F$4</f>
        <v>2025</v>
      </c>
      <c r="U57" s="90"/>
      <c r="V57" s="90">
        <f>前年!$F$4</f>
        <v>2024</v>
      </c>
      <c r="W57" s="90">
        <f>今年!$F$4</f>
        <v>2025</v>
      </c>
      <c r="X57" s="90"/>
      <c r="Y57" s="90">
        <f>前年!$F$4</f>
        <v>2024</v>
      </c>
      <c r="Z57" s="90">
        <f>今年!$F$4</f>
        <v>2025</v>
      </c>
      <c r="AA57" s="90"/>
      <c r="AB57" s="90">
        <f>前年!$F$4</f>
        <v>2024</v>
      </c>
      <c r="AC57" s="90">
        <f>今年!$F$4</f>
        <v>2025</v>
      </c>
      <c r="AD57" s="90"/>
      <c r="AE57" s="90">
        <f>前年!$F$4</f>
        <v>2024</v>
      </c>
      <c r="AF57" s="90">
        <f>今年!$F$4</f>
        <v>2025</v>
      </c>
      <c r="AG57" s="90"/>
      <c r="AH57" s="90">
        <f>前年!$F$4</f>
        <v>2024</v>
      </c>
      <c r="AI57" s="90">
        <f>今年!$F$4</f>
        <v>2025</v>
      </c>
      <c r="AJ57" s="90"/>
      <c r="AK57" s="90">
        <f>前年!$F$4</f>
        <v>2024</v>
      </c>
      <c r="AL57" s="90">
        <f>今年!$F$4</f>
        <v>2025</v>
      </c>
      <c r="AM57" s="92"/>
    </row>
    <row r="58" spans="2:39" s="88" customFormat="1" x14ac:dyDescent="0.15">
      <c r="B58" s="89"/>
      <c r="C58" s="90" t="s">
        <v>38</v>
      </c>
      <c r="D58" s="93">
        <f>D49</f>
        <v>0</v>
      </c>
      <c r="E58" s="94">
        <f>T49</f>
        <v>0</v>
      </c>
      <c r="F58" s="90"/>
      <c r="G58" s="93">
        <f>E49</f>
        <v>0</v>
      </c>
      <c r="H58" s="94">
        <f>U49</f>
        <v>0</v>
      </c>
      <c r="I58" s="90"/>
      <c r="J58" s="93">
        <f>F49</f>
        <v>0</v>
      </c>
      <c r="K58" s="94">
        <f>V49</f>
        <v>0</v>
      </c>
      <c r="L58" s="91"/>
      <c r="M58" s="93">
        <f>G49</f>
        <v>0</v>
      </c>
      <c r="N58" s="94">
        <f>W49</f>
        <v>0</v>
      </c>
      <c r="O58" s="91"/>
      <c r="P58" s="93">
        <f>H49</f>
        <v>0</v>
      </c>
      <c r="Q58" s="94">
        <f>X49</f>
        <v>0</v>
      </c>
      <c r="R58" s="91"/>
      <c r="S58" s="93">
        <f>I49</f>
        <v>0</v>
      </c>
      <c r="T58" s="94">
        <f>Y49</f>
        <v>0</v>
      </c>
      <c r="U58" s="91"/>
      <c r="V58" s="93">
        <f>J49</f>
        <v>0</v>
      </c>
      <c r="W58" s="94">
        <f>Z49</f>
        <v>0</v>
      </c>
      <c r="X58" s="91"/>
      <c r="Y58" s="93">
        <f>K49</f>
        <v>0</v>
      </c>
      <c r="Z58" s="94">
        <f>AA49</f>
        <v>0</v>
      </c>
      <c r="AA58" s="91"/>
      <c r="AB58" s="93">
        <f>L49</f>
        <v>0</v>
      </c>
      <c r="AC58" s="94">
        <f>AB49</f>
        <v>0</v>
      </c>
      <c r="AD58" s="91"/>
      <c r="AE58" s="94">
        <f>M49</f>
        <v>0</v>
      </c>
      <c r="AF58" s="94">
        <f>AC49</f>
        <v>0</v>
      </c>
      <c r="AG58" s="91"/>
      <c r="AH58" s="94">
        <f>N49</f>
        <v>0</v>
      </c>
      <c r="AI58" s="94">
        <f>AD49</f>
        <v>0</v>
      </c>
      <c r="AJ58" s="91"/>
      <c r="AK58" s="94">
        <f>O49</f>
        <v>0</v>
      </c>
      <c r="AL58" s="94">
        <f>AE49</f>
        <v>0</v>
      </c>
      <c r="AM58" s="92"/>
    </row>
    <row r="59" spans="2:39" s="88" customFormat="1" x14ac:dyDescent="0.15">
      <c r="B59" s="89"/>
      <c r="C59" s="90" t="s">
        <v>39</v>
      </c>
      <c r="D59" s="93">
        <f>D50</f>
        <v>0</v>
      </c>
      <c r="E59" s="94">
        <f>T50</f>
        <v>0</v>
      </c>
      <c r="F59" s="90"/>
      <c r="G59" s="93">
        <f>E50</f>
        <v>0</v>
      </c>
      <c r="H59" s="94">
        <f>U50</f>
        <v>0</v>
      </c>
      <c r="I59" s="90"/>
      <c r="J59" s="93">
        <f>F50</f>
        <v>0</v>
      </c>
      <c r="K59" s="94">
        <f>V50</f>
        <v>0</v>
      </c>
      <c r="L59" s="91"/>
      <c r="M59" s="93">
        <f>G50</f>
        <v>0</v>
      </c>
      <c r="N59" s="94">
        <f>W50</f>
        <v>0</v>
      </c>
      <c r="O59" s="91"/>
      <c r="P59" s="93">
        <f>H50</f>
        <v>0</v>
      </c>
      <c r="Q59" s="94">
        <f>X50</f>
        <v>0</v>
      </c>
      <c r="R59" s="91"/>
      <c r="S59" s="93">
        <f>I50</f>
        <v>0</v>
      </c>
      <c r="T59" s="94">
        <f>Y50</f>
        <v>0</v>
      </c>
      <c r="U59" s="91"/>
      <c r="V59" s="93">
        <f>J50</f>
        <v>0</v>
      </c>
      <c r="W59" s="94">
        <f>Z50</f>
        <v>0</v>
      </c>
      <c r="X59" s="91"/>
      <c r="Y59" s="93">
        <f>K50</f>
        <v>0</v>
      </c>
      <c r="Z59" s="94">
        <f>AA50</f>
        <v>0</v>
      </c>
      <c r="AA59" s="91"/>
      <c r="AB59" s="93">
        <f>L50</f>
        <v>0</v>
      </c>
      <c r="AC59" s="94">
        <f>AB50</f>
        <v>0</v>
      </c>
      <c r="AD59" s="91"/>
      <c r="AE59" s="94">
        <f>M50</f>
        <v>0</v>
      </c>
      <c r="AF59" s="94">
        <f>AC50</f>
        <v>0</v>
      </c>
      <c r="AG59" s="91"/>
      <c r="AH59" s="94">
        <f>N50</f>
        <v>0</v>
      </c>
      <c r="AI59" s="94">
        <f>AD50</f>
        <v>0</v>
      </c>
      <c r="AJ59" s="91"/>
      <c r="AK59" s="94">
        <f>O50</f>
        <v>0</v>
      </c>
      <c r="AL59" s="94">
        <f>AE50</f>
        <v>0</v>
      </c>
      <c r="AM59" s="92"/>
    </row>
    <row r="60" spans="2:39" s="88" customFormat="1" x14ac:dyDescent="0.15">
      <c r="B60" s="89"/>
      <c r="C60" s="90" t="s">
        <v>40</v>
      </c>
      <c r="D60" s="93">
        <f>D51</f>
        <v>0</v>
      </c>
      <c r="E60" s="94">
        <f>T51</f>
        <v>0</v>
      </c>
      <c r="F60" s="90"/>
      <c r="G60" s="93">
        <f>E51</f>
        <v>0</v>
      </c>
      <c r="H60" s="94">
        <f>U51</f>
        <v>0</v>
      </c>
      <c r="I60" s="90"/>
      <c r="J60" s="93">
        <f>F51</f>
        <v>0</v>
      </c>
      <c r="K60" s="94">
        <f>V51</f>
        <v>0</v>
      </c>
      <c r="L60" s="91"/>
      <c r="M60" s="93">
        <f>G51</f>
        <v>0</v>
      </c>
      <c r="N60" s="94">
        <f>W51</f>
        <v>0</v>
      </c>
      <c r="O60" s="91"/>
      <c r="P60" s="93">
        <f>H51</f>
        <v>0</v>
      </c>
      <c r="Q60" s="94">
        <f>X51</f>
        <v>0</v>
      </c>
      <c r="R60" s="91"/>
      <c r="S60" s="93">
        <f>I51</f>
        <v>0</v>
      </c>
      <c r="T60" s="94">
        <f>Y51</f>
        <v>0</v>
      </c>
      <c r="U60" s="91"/>
      <c r="V60" s="93">
        <f>J51</f>
        <v>0</v>
      </c>
      <c r="W60" s="94">
        <f>Z51</f>
        <v>0</v>
      </c>
      <c r="X60" s="91"/>
      <c r="Y60" s="93">
        <f>K51</f>
        <v>0</v>
      </c>
      <c r="Z60" s="94">
        <f>AA51</f>
        <v>0</v>
      </c>
      <c r="AA60" s="91"/>
      <c r="AB60" s="93">
        <f>L51</f>
        <v>0</v>
      </c>
      <c r="AC60" s="94">
        <f>AB51</f>
        <v>0</v>
      </c>
      <c r="AD60" s="91"/>
      <c r="AE60" s="94">
        <f>M51</f>
        <v>0</v>
      </c>
      <c r="AF60" s="94">
        <f>AC51</f>
        <v>0</v>
      </c>
      <c r="AG60" s="91"/>
      <c r="AH60" s="94">
        <f>N51</f>
        <v>0</v>
      </c>
      <c r="AI60" s="94">
        <f>AD51</f>
        <v>0</v>
      </c>
      <c r="AJ60" s="91"/>
      <c r="AK60" s="94">
        <f>O51</f>
        <v>0</v>
      </c>
      <c r="AL60" s="94">
        <f>AE51</f>
        <v>0</v>
      </c>
      <c r="AM60" s="92"/>
    </row>
    <row r="61" spans="2:39" s="88" customFormat="1" x14ac:dyDescent="0.15">
      <c r="B61" s="89"/>
      <c r="C61" s="90" t="s">
        <v>41</v>
      </c>
      <c r="D61" s="93">
        <f>D52</f>
        <v>0</v>
      </c>
      <c r="E61" s="94">
        <f>T52</f>
        <v>0</v>
      </c>
      <c r="F61" s="90"/>
      <c r="G61" s="93">
        <f>E52</f>
        <v>0</v>
      </c>
      <c r="H61" s="94">
        <f>U52</f>
        <v>0</v>
      </c>
      <c r="I61" s="90"/>
      <c r="J61" s="93">
        <f>F52</f>
        <v>0</v>
      </c>
      <c r="K61" s="94">
        <f>V52</f>
        <v>0</v>
      </c>
      <c r="L61" s="91"/>
      <c r="M61" s="93">
        <f>G52</f>
        <v>0</v>
      </c>
      <c r="N61" s="94">
        <f>W52</f>
        <v>0</v>
      </c>
      <c r="O61" s="91"/>
      <c r="P61" s="93">
        <f>H52</f>
        <v>0</v>
      </c>
      <c r="Q61" s="94">
        <f>X52</f>
        <v>0</v>
      </c>
      <c r="R61" s="91"/>
      <c r="S61" s="93">
        <f>I52</f>
        <v>0</v>
      </c>
      <c r="T61" s="94">
        <f>Y52</f>
        <v>0</v>
      </c>
      <c r="U61" s="91"/>
      <c r="V61" s="93">
        <f>J52</f>
        <v>0</v>
      </c>
      <c r="W61" s="94">
        <f>Z52</f>
        <v>0</v>
      </c>
      <c r="X61" s="91"/>
      <c r="Y61" s="93">
        <f>K52</f>
        <v>0</v>
      </c>
      <c r="Z61" s="94">
        <f>AA52</f>
        <v>0</v>
      </c>
      <c r="AA61" s="91"/>
      <c r="AB61" s="93">
        <f>L52</f>
        <v>0</v>
      </c>
      <c r="AC61" s="94">
        <f>AB52</f>
        <v>0</v>
      </c>
      <c r="AD61" s="91"/>
      <c r="AE61" s="94">
        <f>M52</f>
        <v>0</v>
      </c>
      <c r="AF61" s="94">
        <f>AC52</f>
        <v>0</v>
      </c>
      <c r="AG61" s="91"/>
      <c r="AH61" s="94">
        <f>N52</f>
        <v>0</v>
      </c>
      <c r="AI61" s="94">
        <f>AD52</f>
        <v>0</v>
      </c>
      <c r="AJ61" s="91"/>
      <c r="AK61" s="94">
        <f>O52</f>
        <v>0</v>
      </c>
      <c r="AL61" s="94">
        <f>AE52</f>
        <v>0</v>
      </c>
      <c r="AM61" s="92"/>
    </row>
    <row r="62" spans="2:39" s="88" customFormat="1" x14ac:dyDescent="0.15">
      <c r="B62" s="89"/>
      <c r="C62" s="90" t="s">
        <v>45</v>
      </c>
      <c r="D62" s="93">
        <f>D53</f>
        <v>0</v>
      </c>
      <c r="E62" s="94">
        <f>T53</f>
        <v>0</v>
      </c>
      <c r="F62" s="90"/>
      <c r="G62" s="93">
        <f>E53</f>
        <v>0</v>
      </c>
      <c r="H62" s="94">
        <f>U53</f>
        <v>0</v>
      </c>
      <c r="I62" s="90"/>
      <c r="J62" s="93">
        <f>F53</f>
        <v>0</v>
      </c>
      <c r="K62" s="94">
        <f>V53</f>
        <v>0</v>
      </c>
      <c r="L62" s="91"/>
      <c r="M62" s="93">
        <f>G53</f>
        <v>0</v>
      </c>
      <c r="N62" s="94">
        <f>W53</f>
        <v>0</v>
      </c>
      <c r="O62" s="91"/>
      <c r="P62" s="93">
        <f>H53</f>
        <v>0</v>
      </c>
      <c r="Q62" s="94">
        <f>X53</f>
        <v>0</v>
      </c>
      <c r="R62" s="91"/>
      <c r="S62" s="93">
        <f>I53</f>
        <v>0</v>
      </c>
      <c r="T62" s="94">
        <f>Y53</f>
        <v>0</v>
      </c>
      <c r="U62" s="91"/>
      <c r="V62" s="93">
        <f>J53</f>
        <v>0</v>
      </c>
      <c r="W62" s="94">
        <f>Z53</f>
        <v>0</v>
      </c>
      <c r="X62" s="91"/>
      <c r="Y62" s="93">
        <f>K53</f>
        <v>0</v>
      </c>
      <c r="Z62" s="94">
        <f>AA53</f>
        <v>0</v>
      </c>
      <c r="AA62" s="91"/>
      <c r="AB62" s="93">
        <f>L53</f>
        <v>0</v>
      </c>
      <c r="AC62" s="94">
        <f>AB53</f>
        <v>0</v>
      </c>
      <c r="AD62" s="91"/>
      <c r="AE62" s="94">
        <f>M53</f>
        <v>0</v>
      </c>
      <c r="AF62" s="94">
        <f>AC53</f>
        <v>0</v>
      </c>
      <c r="AG62" s="91"/>
      <c r="AH62" s="94">
        <f>N53</f>
        <v>0</v>
      </c>
      <c r="AI62" s="94">
        <f>AD53</f>
        <v>0</v>
      </c>
      <c r="AJ62" s="91"/>
      <c r="AK62" s="94">
        <f>O53</f>
        <v>0</v>
      </c>
      <c r="AL62" s="94">
        <f>AE53</f>
        <v>0</v>
      </c>
      <c r="AM62" s="92"/>
    </row>
    <row r="63" spans="2:39" s="88" customFormat="1" x14ac:dyDescent="0.15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2"/>
    </row>
    <row r="64" spans="2:39" s="88" customFormat="1" ht="16.5" x14ac:dyDescent="0.15">
      <c r="B64" s="89"/>
      <c r="C64" s="95"/>
      <c r="D64" s="90"/>
      <c r="E64" s="90"/>
      <c r="F64" s="91"/>
      <c r="G64" s="96" t="str">
        <f>前年!$F$4&amp;"を100％とした時の"&amp;今年!$F$4</f>
        <v>2024を100％とした時の2025</v>
      </c>
      <c r="H64" s="91" t="s">
        <v>72</v>
      </c>
      <c r="I64" s="90"/>
      <c r="J64" s="90"/>
      <c r="K64" s="90"/>
      <c r="L64" s="90"/>
      <c r="M64" s="90"/>
      <c r="N64" s="90"/>
      <c r="O64" s="90"/>
      <c r="P64" s="90"/>
      <c r="Q64" s="91"/>
      <c r="R64" s="91"/>
      <c r="S64" s="91"/>
      <c r="T64" s="91"/>
      <c r="U64" s="91"/>
      <c r="V64" s="91"/>
      <c r="W64" s="91"/>
      <c r="X64" s="91"/>
      <c r="Y64" s="96" t="str">
        <f>前年!$F$4&amp;"を100％とした時の"&amp;今年!$F$4</f>
        <v>2024を100％とした時の2025</v>
      </c>
      <c r="Z64" s="91" t="s">
        <v>72</v>
      </c>
      <c r="AA64" s="91"/>
      <c r="AB64" s="97"/>
      <c r="AC64" s="97"/>
      <c r="AD64" s="97"/>
      <c r="AE64" s="91"/>
      <c r="AF64" s="91"/>
      <c r="AG64" s="91"/>
      <c r="AH64" s="91"/>
      <c r="AI64" s="91"/>
      <c r="AJ64" s="91"/>
      <c r="AK64" s="91"/>
      <c r="AL64" s="91"/>
      <c r="AM64" s="92"/>
    </row>
    <row r="65" spans="2:39" s="88" customFormat="1" x14ac:dyDescent="0.15">
      <c r="B65" s="89"/>
      <c r="C65" s="90"/>
      <c r="D65" s="90" t="s">
        <v>42</v>
      </c>
      <c r="E65" s="90" t="s">
        <v>43</v>
      </c>
      <c r="F65" s="90" t="s">
        <v>44</v>
      </c>
      <c r="G65" s="90" t="s">
        <v>5</v>
      </c>
      <c r="H65" s="90" t="s">
        <v>6</v>
      </c>
      <c r="I65" s="90" t="s">
        <v>7</v>
      </c>
      <c r="J65" s="90" t="s">
        <v>8</v>
      </c>
      <c r="K65" s="90" t="s">
        <v>9</v>
      </c>
      <c r="L65" s="90" t="s">
        <v>10</v>
      </c>
      <c r="M65" s="90" t="s">
        <v>11</v>
      </c>
      <c r="N65" s="90" t="s">
        <v>12</v>
      </c>
      <c r="O65" s="90" t="s">
        <v>13</v>
      </c>
      <c r="P65" s="90" t="s">
        <v>47</v>
      </c>
      <c r="Q65" s="90" t="s">
        <v>50</v>
      </c>
      <c r="R65" s="91"/>
      <c r="S65" s="91"/>
      <c r="T65" s="91"/>
      <c r="U65" s="90"/>
      <c r="V65" s="96">
        <f>C47</f>
        <v>2024</v>
      </c>
      <c r="W65" s="95">
        <f>S47</f>
        <v>2025</v>
      </c>
      <c r="X65" s="90"/>
      <c r="Y65" s="90"/>
      <c r="Z65" s="90"/>
      <c r="AA65" s="90"/>
      <c r="AB65" s="90"/>
      <c r="AC65" s="90"/>
      <c r="AD65" s="90"/>
      <c r="AE65" s="91"/>
      <c r="AF65" s="91"/>
      <c r="AG65" s="91"/>
      <c r="AH65" s="91"/>
      <c r="AI65" s="91"/>
      <c r="AJ65" s="91"/>
      <c r="AK65" s="91"/>
      <c r="AL65" s="91"/>
      <c r="AM65" s="92"/>
    </row>
    <row r="66" spans="2:39" s="88" customFormat="1" x14ac:dyDescent="0.15">
      <c r="B66" s="89"/>
      <c r="C66" s="90" t="s">
        <v>38</v>
      </c>
      <c r="D66" s="97">
        <f t="shared" ref="D66:P70" si="0">IF(D49=0,1,IF(T49=0,-1,1+(T49-D49)/D49))</f>
        <v>1</v>
      </c>
      <c r="E66" s="97">
        <f t="shared" si="0"/>
        <v>1</v>
      </c>
      <c r="F66" s="97">
        <f t="shared" si="0"/>
        <v>1</v>
      </c>
      <c r="G66" s="97">
        <f t="shared" si="0"/>
        <v>1</v>
      </c>
      <c r="H66" s="97">
        <f t="shared" si="0"/>
        <v>1</v>
      </c>
      <c r="I66" s="97">
        <f t="shared" si="0"/>
        <v>1</v>
      </c>
      <c r="J66" s="97">
        <f t="shared" si="0"/>
        <v>1</v>
      </c>
      <c r="K66" s="97">
        <f t="shared" si="0"/>
        <v>1</v>
      </c>
      <c r="L66" s="97">
        <f t="shared" si="0"/>
        <v>1</v>
      </c>
      <c r="M66" s="97">
        <f t="shared" si="0"/>
        <v>1</v>
      </c>
      <c r="N66" s="97">
        <f t="shared" si="0"/>
        <v>1</v>
      </c>
      <c r="O66" s="97">
        <f t="shared" si="0"/>
        <v>1</v>
      </c>
      <c r="P66" s="97">
        <f t="shared" si="0"/>
        <v>1</v>
      </c>
      <c r="Q66" s="91" t="str">
        <f>IF(100-ROUND(P66*100,)=0,"同様だった。",ABS(100-ROUND(P66*100,))&amp;IF(P66&gt;1,"％増加した。","％減少した。"))</f>
        <v>同様だった。</v>
      </c>
      <c r="R66" s="91"/>
      <c r="S66" s="91"/>
      <c r="T66" s="91"/>
      <c r="U66" s="90" t="s">
        <v>38</v>
      </c>
      <c r="V66" s="93">
        <f>P49</f>
        <v>0</v>
      </c>
      <c r="W66" s="93">
        <f>AF49</f>
        <v>0</v>
      </c>
      <c r="X66" s="93"/>
      <c r="Y66" s="93"/>
      <c r="Z66" s="93"/>
      <c r="AA66" s="93"/>
      <c r="AB66" s="93"/>
      <c r="AC66" s="93"/>
      <c r="AD66" s="91"/>
      <c r="AE66" s="91"/>
      <c r="AF66" s="91"/>
      <c r="AG66" s="91"/>
      <c r="AH66" s="91"/>
      <c r="AI66" s="91"/>
      <c r="AJ66" s="91"/>
      <c r="AK66" s="91"/>
      <c r="AL66" s="91"/>
      <c r="AM66" s="92"/>
    </row>
    <row r="67" spans="2:39" s="88" customFormat="1" x14ac:dyDescent="0.15">
      <c r="B67" s="89"/>
      <c r="C67" s="90" t="s">
        <v>39</v>
      </c>
      <c r="D67" s="97">
        <f t="shared" si="0"/>
        <v>1</v>
      </c>
      <c r="E67" s="97">
        <f t="shared" si="0"/>
        <v>1</v>
      </c>
      <c r="F67" s="97">
        <f t="shared" si="0"/>
        <v>1</v>
      </c>
      <c r="G67" s="97">
        <f t="shared" si="0"/>
        <v>1</v>
      </c>
      <c r="H67" s="97">
        <f t="shared" si="0"/>
        <v>1</v>
      </c>
      <c r="I67" s="97">
        <f t="shared" si="0"/>
        <v>1</v>
      </c>
      <c r="J67" s="97">
        <f t="shared" si="0"/>
        <v>1</v>
      </c>
      <c r="K67" s="97">
        <f t="shared" si="0"/>
        <v>1</v>
      </c>
      <c r="L67" s="97">
        <f t="shared" si="0"/>
        <v>1</v>
      </c>
      <c r="M67" s="97">
        <f t="shared" si="0"/>
        <v>1</v>
      </c>
      <c r="N67" s="97">
        <f t="shared" si="0"/>
        <v>1</v>
      </c>
      <c r="O67" s="97">
        <f t="shared" si="0"/>
        <v>1</v>
      </c>
      <c r="P67" s="97">
        <f t="shared" si="0"/>
        <v>1</v>
      </c>
      <c r="Q67" s="91" t="str">
        <f>IF(100-ROUND(P67*100,)=0,"同様だった。",ABS(100-ROUND(P67*100,))&amp;IF(P67&gt;1,"％増加した。","％減少した。"))</f>
        <v>同様だった。</v>
      </c>
      <c r="R67" s="91"/>
      <c r="S67" s="91"/>
      <c r="T67" s="91"/>
      <c r="U67" s="90" t="s">
        <v>39</v>
      </c>
      <c r="V67" s="93">
        <f>P50</f>
        <v>0</v>
      </c>
      <c r="W67" s="93">
        <f>AF50</f>
        <v>0</v>
      </c>
      <c r="X67" s="93"/>
      <c r="Y67" s="93"/>
      <c r="Z67" s="93"/>
      <c r="AA67" s="93"/>
      <c r="AB67" s="93"/>
      <c r="AC67" s="93"/>
      <c r="AD67" s="91"/>
      <c r="AE67" s="91"/>
      <c r="AF67" s="91"/>
      <c r="AG67" s="91"/>
      <c r="AH67" s="91"/>
      <c r="AI67" s="91"/>
      <c r="AJ67" s="91"/>
      <c r="AK67" s="91"/>
      <c r="AL67" s="91"/>
      <c r="AM67" s="92"/>
    </row>
    <row r="68" spans="2:39" s="88" customFormat="1" x14ac:dyDescent="0.15">
      <c r="B68" s="89"/>
      <c r="C68" s="90" t="s">
        <v>40</v>
      </c>
      <c r="D68" s="97">
        <f t="shared" si="0"/>
        <v>1</v>
      </c>
      <c r="E68" s="97">
        <f t="shared" si="0"/>
        <v>1</v>
      </c>
      <c r="F68" s="97">
        <f t="shared" si="0"/>
        <v>1</v>
      </c>
      <c r="G68" s="97">
        <f t="shared" si="0"/>
        <v>1</v>
      </c>
      <c r="H68" s="97">
        <f t="shared" si="0"/>
        <v>1</v>
      </c>
      <c r="I68" s="97">
        <f t="shared" si="0"/>
        <v>1</v>
      </c>
      <c r="J68" s="97">
        <f t="shared" si="0"/>
        <v>1</v>
      </c>
      <c r="K68" s="97">
        <f t="shared" si="0"/>
        <v>1</v>
      </c>
      <c r="L68" s="97">
        <f t="shared" si="0"/>
        <v>1</v>
      </c>
      <c r="M68" s="97">
        <f t="shared" si="0"/>
        <v>1</v>
      </c>
      <c r="N68" s="97">
        <f t="shared" si="0"/>
        <v>1</v>
      </c>
      <c r="O68" s="97">
        <f t="shared" si="0"/>
        <v>1</v>
      </c>
      <c r="P68" s="97">
        <f t="shared" si="0"/>
        <v>1</v>
      </c>
      <c r="Q68" s="91" t="str">
        <f>IF(100-ROUND(P68*100,)=0,"同様だった。",ABS(100-ROUND(P68*100,))&amp;IF(P68&gt;1,"％増加した。","％減少した。"))</f>
        <v>同様だった。</v>
      </c>
      <c r="R68" s="91"/>
      <c r="S68" s="91"/>
      <c r="T68" s="91"/>
      <c r="U68" s="90" t="s">
        <v>40</v>
      </c>
      <c r="V68" s="93">
        <f>P51</f>
        <v>0</v>
      </c>
      <c r="W68" s="93">
        <f>AF51</f>
        <v>0</v>
      </c>
      <c r="X68" s="97"/>
      <c r="Y68" s="97"/>
      <c r="Z68" s="97"/>
      <c r="AA68" s="97"/>
      <c r="AB68" s="97"/>
      <c r="AC68" s="97"/>
      <c r="AD68" s="91"/>
      <c r="AE68" s="91"/>
      <c r="AF68" s="91"/>
      <c r="AG68" s="91"/>
      <c r="AH68" s="91"/>
      <c r="AI68" s="91"/>
      <c r="AJ68" s="91"/>
      <c r="AK68" s="91"/>
      <c r="AL68" s="91"/>
      <c r="AM68" s="92"/>
    </row>
    <row r="69" spans="2:39" s="88" customFormat="1" x14ac:dyDescent="0.15">
      <c r="B69" s="89"/>
      <c r="C69" s="90" t="s">
        <v>41</v>
      </c>
      <c r="D69" s="97">
        <f t="shared" si="0"/>
        <v>1</v>
      </c>
      <c r="E69" s="97">
        <f t="shared" si="0"/>
        <v>1</v>
      </c>
      <c r="F69" s="97">
        <f t="shared" si="0"/>
        <v>1</v>
      </c>
      <c r="G69" s="97">
        <f t="shared" si="0"/>
        <v>1</v>
      </c>
      <c r="H69" s="97">
        <f t="shared" si="0"/>
        <v>1</v>
      </c>
      <c r="I69" s="97">
        <f t="shared" si="0"/>
        <v>1</v>
      </c>
      <c r="J69" s="97">
        <f t="shared" si="0"/>
        <v>1</v>
      </c>
      <c r="K69" s="97">
        <f t="shared" si="0"/>
        <v>1</v>
      </c>
      <c r="L69" s="97">
        <f t="shared" si="0"/>
        <v>1</v>
      </c>
      <c r="M69" s="97">
        <f t="shared" si="0"/>
        <v>1</v>
      </c>
      <c r="N69" s="97">
        <f t="shared" si="0"/>
        <v>1</v>
      </c>
      <c r="O69" s="97">
        <f t="shared" si="0"/>
        <v>1</v>
      </c>
      <c r="P69" s="97">
        <f t="shared" si="0"/>
        <v>1</v>
      </c>
      <c r="Q69" s="91" t="str">
        <f>IF(100-ROUND(P69*100,)=0,"同様だった。",ABS(100-ROUND(P69*100,))&amp;IF(P69&gt;1,"％増加した。","％減少した。"))</f>
        <v>同様だった。</v>
      </c>
      <c r="R69" s="91"/>
      <c r="S69" s="91"/>
      <c r="T69" s="91"/>
      <c r="U69" s="90" t="s">
        <v>41</v>
      </c>
      <c r="V69" s="93">
        <f>P52</f>
        <v>0</v>
      </c>
      <c r="W69" s="93">
        <f>AF52</f>
        <v>0</v>
      </c>
      <c r="X69" s="97"/>
      <c r="Y69" s="97"/>
      <c r="Z69" s="97"/>
      <c r="AA69" s="97"/>
      <c r="AB69" s="97"/>
      <c r="AC69" s="97"/>
      <c r="AD69" s="91"/>
      <c r="AE69" s="91"/>
      <c r="AF69" s="91"/>
      <c r="AG69" s="91"/>
      <c r="AH69" s="91"/>
      <c r="AI69" s="91"/>
      <c r="AJ69" s="91"/>
      <c r="AK69" s="91"/>
      <c r="AL69" s="91"/>
      <c r="AM69" s="92"/>
    </row>
    <row r="70" spans="2:39" s="88" customFormat="1" x14ac:dyDescent="0.15">
      <c r="B70" s="89"/>
      <c r="C70" s="90" t="s">
        <v>45</v>
      </c>
      <c r="D70" s="97">
        <f t="shared" si="0"/>
        <v>1</v>
      </c>
      <c r="E70" s="97">
        <f t="shared" si="0"/>
        <v>1</v>
      </c>
      <c r="F70" s="97">
        <f t="shared" si="0"/>
        <v>1</v>
      </c>
      <c r="G70" s="97">
        <f t="shared" si="0"/>
        <v>1</v>
      </c>
      <c r="H70" s="97">
        <f t="shared" si="0"/>
        <v>1</v>
      </c>
      <c r="I70" s="97">
        <f t="shared" si="0"/>
        <v>1</v>
      </c>
      <c r="J70" s="97">
        <f t="shared" si="0"/>
        <v>1</v>
      </c>
      <c r="K70" s="97">
        <f t="shared" si="0"/>
        <v>1</v>
      </c>
      <c r="L70" s="97">
        <f t="shared" si="0"/>
        <v>1</v>
      </c>
      <c r="M70" s="97">
        <f t="shared" si="0"/>
        <v>1</v>
      </c>
      <c r="N70" s="97">
        <f t="shared" si="0"/>
        <v>1</v>
      </c>
      <c r="O70" s="97">
        <f t="shared" si="0"/>
        <v>1</v>
      </c>
      <c r="P70" s="97">
        <f t="shared" si="0"/>
        <v>1</v>
      </c>
      <c r="Q70" s="91" t="str">
        <f>IF(100-ROUND(P70*100,)=0,"同様だった。",ABS(100-ROUND(P70*100,))&amp;IF(P70&gt;1,"％増加した。","％減少した。"))</f>
        <v>同様だった。</v>
      </c>
      <c r="R70" s="91"/>
      <c r="S70" s="91"/>
      <c r="T70" s="91"/>
      <c r="U70" s="90" t="s">
        <v>51</v>
      </c>
      <c r="V70" s="93">
        <f>-P53</f>
        <v>0</v>
      </c>
      <c r="W70" s="93">
        <f>-AF53</f>
        <v>0</v>
      </c>
      <c r="X70" s="97"/>
      <c r="Y70" s="97"/>
      <c r="Z70" s="97"/>
      <c r="AA70" s="97"/>
      <c r="AB70" s="97"/>
      <c r="AC70" s="97"/>
      <c r="AD70" s="91"/>
      <c r="AE70" s="91"/>
      <c r="AF70" s="91"/>
      <c r="AG70" s="91"/>
      <c r="AH70" s="91"/>
      <c r="AI70" s="91"/>
      <c r="AJ70" s="91"/>
      <c r="AK70" s="91"/>
      <c r="AL70" s="91"/>
      <c r="AM70" s="92"/>
    </row>
    <row r="71" spans="2:39" s="88" customFormat="1" x14ac:dyDescent="0.15">
      <c r="B71" s="89"/>
      <c r="C71" s="90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1"/>
      <c r="R71" s="91"/>
      <c r="S71" s="91"/>
      <c r="T71" s="91"/>
      <c r="U71" s="96" t="s">
        <v>46</v>
      </c>
      <c r="V71" s="97">
        <v>0</v>
      </c>
      <c r="W71" s="97">
        <f>IF(V70=0,0,(W70-V70)/V70)</f>
        <v>0</v>
      </c>
      <c r="X71" s="97"/>
      <c r="Y71" s="97"/>
      <c r="Z71" s="97"/>
      <c r="AA71" s="97"/>
      <c r="AB71" s="97"/>
      <c r="AC71" s="97"/>
      <c r="AD71" s="91"/>
      <c r="AE71" s="91"/>
      <c r="AF71" s="91"/>
      <c r="AG71" s="91"/>
      <c r="AH71" s="91"/>
      <c r="AI71" s="91"/>
      <c r="AJ71" s="91"/>
      <c r="AK71" s="91"/>
      <c r="AL71" s="91"/>
      <c r="AM71" s="92"/>
    </row>
    <row r="72" spans="2:39" s="88" customFormat="1" x14ac:dyDescent="0.15">
      <c r="B72" s="98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100"/>
      <c r="N72" s="100"/>
      <c r="O72" s="100"/>
      <c r="P72" s="100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101"/>
    </row>
  </sheetData>
  <sheetProtection selectLockedCells="1" selectUnlockedCells="1"/>
  <mergeCells count="5">
    <mergeCell ref="B25:C25"/>
    <mergeCell ref="X38:Y42"/>
    <mergeCell ref="J3:P3"/>
    <mergeCell ref="P5:X5"/>
    <mergeCell ref="D5:L5"/>
  </mergeCells>
  <phoneticPr fontId="8"/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V31"/>
  <sheetViews>
    <sheetView zoomScaleNormal="100" zoomScaleSheetLayoutView="100" workbookViewId="0">
      <selection activeCell="AO20" sqref="AO20:AO21"/>
    </sheetView>
  </sheetViews>
  <sheetFormatPr defaultColWidth="2.625" defaultRowHeight="15" customHeight="1" x14ac:dyDescent="0.15"/>
  <cols>
    <col min="1" max="12" width="2.625" style="52"/>
    <col min="13" max="13" width="2.625" style="52" customWidth="1"/>
    <col min="14" max="16384" width="2.625" style="52"/>
  </cols>
  <sheetData>
    <row r="1" spans="3:22" ht="17.25" customHeight="1" x14ac:dyDescent="0.15"/>
    <row r="2" spans="3:22" ht="17.25" customHeight="1" x14ac:dyDescent="0.15"/>
    <row r="3" spans="3:22" ht="17.25" customHeight="1" x14ac:dyDescent="0.15">
      <c r="C3" s="52" t="s">
        <v>73</v>
      </c>
    </row>
    <row r="4" spans="3:22" ht="17.25" customHeight="1" x14ac:dyDescent="0.15"/>
    <row r="5" spans="3:22" ht="17.25" customHeight="1" x14ac:dyDescent="0.15">
      <c r="C5" s="52" t="s">
        <v>74</v>
      </c>
      <c r="J5" s="156">
        <v>0.42199999999999999</v>
      </c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</row>
    <row r="6" spans="3:22" ht="17.25" customHeight="1" x14ac:dyDescent="0.15">
      <c r="C6" s="54" t="s">
        <v>87</v>
      </c>
    </row>
    <row r="7" spans="3:22" ht="17.25" customHeight="1" x14ac:dyDescent="0.15">
      <c r="C7" s="55" t="s">
        <v>86</v>
      </c>
    </row>
    <row r="8" spans="3:22" ht="17.25" customHeight="1" x14ac:dyDescent="0.15"/>
    <row r="9" spans="3:22" ht="17.25" customHeight="1" x14ac:dyDescent="0.15">
      <c r="C9" s="52" t="s">
        <v>75</v>
      </c>
      <c r="J9" s="159">
        <v>2.23</v>
      </c>
      <c r="K9" s="159"/>
      <c r="L9" s="159"/>
      <c r="M9" s="159"/>
      <c r="N9" s="159"/>
      <c r="O9" s="159"/>
      <c r="P9" s="159"/>
      <c r="Q9" s="159"/>
      <c r="R9" s="159"/>
    </row>
    <row r="10" spans="3:22" ht="17.25" customHeight="1" x14ac:dyDescent="0.15">
      <c r="C10" s="54" t="s">
        <v>79</v>
      </c>
    </row>
    <row r="11" spans="3:22" ht="17.25" customHeight="1" x14ac:dyDescent="0.15">
      <c r="C11" s="55" t="s">
        <v>85</v>
      </c>
    </row>
    <row r="12" spans="3:22" ht="17.25" customHeight="1" x14ac:dyDescent="0.15"/>
    <row r="13" spans="3:22" ht="17.25" customHeight="1" x14ac:dyDescent="0.15">
      <c r="C13" s="52" t="s">
        <v>81</v>
      </c>
      <c r="J13" s="160">
        <v>6</v>
      </c>
      <c r="K13" s="160"/>
      <c r="L13" s="160"/>
      <c r="M13" s="160"/>
      <c r="N13" s="160"/>
      <c r="O13" s="160"/>
      <c r="P13" s="160"/>
      <c r="Q13" s="160"/>
    </row>
    <row r="14" spans="3:22" ht="17.25" customHeight="1" x14ac:dyDescent="0.15">
      <c r="C14" s="54" t="s">
        <v>82</v>
      </c>
    </row>
    <row r="15" spans="3:22" ht="17.25" customHeight="1" x14ac:dyDescent="0.15">
      <c r="C15" s="55" t="s">
        <v>88</v>
      </c>
    </row>
    <row r="16" spans="3:22" ht="17.25" customHeight="1" x14ac:dyDescent="0.15"/>
    <row r="17" spans="3:18" ht="17.25" customHeight="1" x14ac:dyDescent="0.15">
      <c r="C17" s="52" t="s">
        <v>76</v>
      </c>
      <c r="J17" s="157">
        <v>0.21099999999999999</v>
      </c>
      <c r="K17" s="157"/>
      <c r="L17" s="157"/>
      <c r="M17" s="157"/>
      <c r="N17" s="157"/>
      <c r="O17" s="157"/>
      <c r="P17" s="157"/>
      <c r="Q17" s="157"/>
      <c r="R17" s="53"/>
    </row>
    <row r="18" spans="3:18" ht="17.25" customHeight="1" x14ac:dyDescent="0.15">
      <c r="C18" s="54" t="s">
        <v>89</v>
      </c>
    </row>
    <row r="19" spans="3:18" ht="17.25" customHeight="1" x14ac:dyDescent="0.15">
      <c r="C19" s="55" t="s">
        <v>90</v>
      </c>
    </row>
    <row r="20" spans="3:18" ht="17.25" customHeight="1" x14ac:dyDescent="0.15"/>
    <row r="21" spans="3:18" ht="17.25" customHeight="1" x14ac:dyDescent="0.15">
      <c r="C21" s="52" t="s">
        <v>83</v>
      </c>
      <c r="J21" s="158">
        <v>2.3199999999999998</v>
      </c>
      <c r="K21" s="158"/>
      <c r="L21" s="158"/>
      <c r="M21" s="158"/>
      <c r="N21" s="158"/>
      <c r="O21" s="158"/>
      <c r="P21" s="158"/>
      <c r="Q21" s="158"/>
    </row>
    <row r="22" spans="3:18" ht="17.25" customHeight="1" x14ac:dyDescent="0.15">
      <c r="C22" s="54" t="s">
        <v>79</v>
      </c>
    </row>
    <row r="23" spans="3:18" ht="17.25" customHeight="1" x14ac:dyDescent="0.15">
      <c r="C23" s="55" t="s">
        <v>80</v>
      </c>
    </row>
    <row r="24" spans="3:18" ht="17.25" customHeight="1" x14ac:dyDescent="0.15"/>
    <row r="25" spans="3:18" ht="17.25" customHeight="1" x14ac:dyDescent="0.15">
      <c r="C25" s="52" t="s">
        <v>77</v>
      </c>
      <c r="J25" s="158">
        <v>2.62</v>
      </c>
      <c r="K25" s="158"/>
      <c r="L25" s="158"/>
      <c r="M25" s="158"/>
      <c r="N25" s="158"/>
      <c r="O25" s="158"/>
      <c r="P25" s="158"/>
      <c r="Q25" s="158"/>
    </row>
    <row r="26" spans="3:18" ht="17.25" customHeight="1" x14ac:dyDescent="0.15">
      <c r="C26" s="54" t="s">
        <v>79</v>
      </c>
    </row>
    <row r="27" spans="3:18" ht="17.25" customHeight="1" x14ac:dyDescent="0.15">
      <c r="C27" s="55" t="s">
        <v>80</v>
      </c>
    </row>
    <row r="28" spans="3:18" ht="17.25" customHeight="1" x14ac:dyDescent="0.15"/>
    <row r="29" spans="3:18" ht="17.25" customHeight="1" x14ac:dyDescent="0.15">
      <c r="C29" s="52" t="s">
        <v>78</v>
      </c>
      <c r="J29" s="158">
        <v>2.5</v>
      </c>
      <c r="K29" s="158"/>
      <c r="L29" s="158"/>
      <c r="M29" s="158"/>
      <c r="N29" s="158"/>
      <c r="O29" s="158"/>
      <c r="P29" s="158"/>
      <c r="Q29" s="158"/>
    </row>
    <row r="30" spans="3:18" ht="17.25" customHeight="1" x14ac:dyDescent="0.15">
      <c r="C30" s="54" t="s">
        <v>79</v>
      </c>
    </row>
    <row r="31" spans="3:18" ht="17.25" customHeight="1" x14ac:dyDescent="0.15">
      <c r="C31" s="55" t="s">
        <v>80</v>
      </c>
    </row>
  </sheetData>
  <sheetProtection selectLockedCells="1" selectUnlockedCells="1"/>
  <mergeCells count="7">
    <mergeCell ref="J5:V5"/>
    <mergeCell ref="J17:Q17"/>
    <mergeCell ref="J21:Q21"/>
    <mergeCell ref="J25:Q25"/>
    <mergeCell ref="J29:Q29"/>
    <mergeCell ref="J9:R9"/>
    <mergeCell ref="J13:Q13"/>
  </mergeCells>
  <phoneticPr fontId="30"/>
  <hyperlinks>
    <hyperlink ref="C7" r:id="rId1" xr:uid="{00000000-0004-0000-0500-000000000000}"/>
    <hyperlink ref="C11" r:id="rId2" xr:uid="{00000000-0004-0000-0500-000001000000}"/>
    <hyperlink ref="C15" r:id="rId3" xr:uid="{00000000-0004-0000-0500-000002000000}"/>
    <hyperlink ref="C19" r:id="rId4" xr:uid="{00000000-0004-0000-0500-000003000000}"/>
  </hyperlinks>
  <pageMargins left="0.7" right="0.7" top="0.75" bottom="0.75" header="0.3" footer="0.3"/>
  <pageSetup paperSize="9" orientation="landscape" r:id="rId5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_rels/item4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4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e21311568e42019723fb72b9c627bc xmlns="42882fd1-d862-414d-be2d-a475edf5d4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課フォルダ</TermName>
          <TermId xmlns="http://schemas.microsoft.com/office/infopath/2007/PartnerControls">5bd608ce-2fcb-4260-bd6a-2a07563dd86c</TermId>
        </TermInfo>
      </Terms>
    </ide21311568e42019723fb72b9c627bc>
    <TaxCatchAll xmlns="8ec332e5-69b1-420a-98f0-83be9626a5f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389C23CDCE924B9725933C45143A17" ma:contentTypeVersion="" ma:contentTypeDescription="新しいドキュメントを作成します。" ma:contentTypeScope="" ma:versionID="2f265119eda7af414cc348b9adccedbb">
  <xsd:schema xmlns:xsd="http://www.w3.org/2001/XMLSchema" xmlns:xs="http://www.w3.org/2001/XMLSchema" xmlns:p="http://schemas.microsoft.com/office/2006/metadata/properties" xmlns:ns2="42882fd1-d862-414d-be2d-a475edf5d4d1" xmlns:ns3="8ec332e5-69b1-420a-98f0-83be9626a5fc" targetNamespace="http://schemas.microsoft.com/office/2006/metadata/properties" ma:root="true" ma:fieldsID="eda28ad6e10c4829d966d79f53b24b0a" ns2:_="" ns3:_="">
    <xsd:import namespace="42882fd1-d862-414d-be2d-a475edf5d4d1"/>
    <xsd:import namespace="8ec332e5-69b1-420a-98f0-83be9626a5fc"/>
    <xsd:element name="properties">
      <xsd:complexType>
        <xsd:sequence>
          <xsd:element name="documentManagement">
            <xsd:complexType>
              <xsd:all>
                <xsd:element ref="ns2:ide21311568e42019723fb72b9c627bc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82fd1-d862-414d-be2d-a475edf5d4d1" elementFormDefault="qualified">
    <xsd:import namespace="http://schemas.microsoft.com/office/2006/documentManagement/types"/>
    <xsd:import namespace="http://schemas.microsoft.com/office/infopath/2007/PartnerControls"/>
    <xsd:element name="ide21311568e42019723fb72b9c627bc" ma:index="9" nillable="true" ma:taxonomy="true" ma:internalName="ide21311568e42019723fb72b9c627bc" ma:taxonomyFieldName="_x30ad__x30fc__x30ef__x30fc__x30c9_" ma:displayName="キーワード" ma:default="2;#課フォルダ|5bd608ce-2fcb-4260-bd6a-2a07563dd86c" ma:fieldId="{2de21311-568e-4201-9723-fb72b9c627bc}" ma:taxonomyMulti="true" ma:sspId="3060ff72-9cd4-451a-9253-a2a64704e0e0" ma:termSetId="f58c84a8-243c-4603-8c2d-d24180cc07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332e5-69b1-420a-98f0-83be9626a5f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分類の集約列" ma:hidden="true" ma:list="{BBC71E63-354C-4CB4-B9A4-7B8E9906B007}" ma:internalName="TaxCatchAll" ma:showField="CatchAllData" ma:web="{d267ec52-18ad-4aca-aed6-7ea41025e9a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F5F61-756A-4085-80A4-5CAC1653E190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ec332e5-69b1-420a-98f0-83be9626a5fc"/>
    <ds:schemaRef ds:uri="42882fd1-d862-414d-be2d-a475edf5d4d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37E556-B070-48C0-91C3-8921905C00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8E88D-8150-4F25-9DBB-9488802446B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66659CD-CB6F-4444-AD84-43E5E5CAD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82fd1-d862-414d-be2d-a475edf5d4d1"/>
    <ds:schemaRef ds:uri="8ec332e5-69b1-420a-98f0-83be9626a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</vt:lpstr>
      <vt:lpstr>前年</vt:lpstr>
      <vt:lpstr>今年</vt:lpstr>
      <vt:lpstr>画像判定</vt:lpstr>
      <vt:lpstr>比較グラフ</vt:lpstr>
      <vt:lpstr>排出係数</vt:lpstr>
      <vt:lpstr>今年!Print_Area</vt:lpstr>
      <vt:lpstr>使い方!Print_Area</vt:lpstr>
      <vt:lpstr>前年!Print_Area</vt:lpstr>
      <vt:lpstr>排出係数!Print_Area</vt:lpstr>
      <vt:lpstr>比較グラフ!Print_Area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太吾</dc:creator>
  <cp:lastModifiedBy>永井 綜太</cp:lastModifiedBy>
  <cp:lastPrinted>2022-04-15T04:29:09Z</cp:lastPrinted>
  <dcterms:created xsi:type="dcterms:W3CDTF">2016-02-12T06:55:07Z</dcterms:created>
  <dcterms:modified xsi:type="dcterms:W3CDTF">2025-08-15T04:13:30Z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x30ad__x30fc__x30ef__x30fc__x30c9_">
    <vt:lpwstr>2;#課フォルダ|5bd608ce-2fcb-4260-bd6a-2a07563dd86c</vt:lpwstr>
  </property>
</Properties>
</file>